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ova\AppData\Local\Microsoft\Windows\INetCache\Content.Outlook\62ZTYMH0\"/>
    </mc:Choice>
  </mc:AlternateContent>
  <bookViews>
    <workbookView xWindow="0" yWindow="0" windowWidth="23040" windowHeight="9384" activeTab="1"/>
  </bookViews>
  <sheets>
    <sheet name="Rekapitulácia stavby" sheetId="2" r:id="rId1"/>
    <sheet name="1 - Osvetlenie" sheetId="1" r:id="rId2"/>
  </sheets>
  <externalReferences>
    <externalReference r:id="rId3"/>
  </externalReferences>
  <definedNames>
    <definedName name="_xlnm._FilterDatabase" localSheetId="1" hidden="1">'1 - Osvetlenie'!$C$136:$J$336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95" i="2" l="1"/>
  <c r="BC95" i="2"/>
  <c r="BB95" i="2"/>
  <c r="BA95" i="2"/>
  <c r="AZ95" i="2"/>
  <c r="AZ94" i="2" s="1"/>
  <c r="AY95" i="2"/>
  <c r="AX95" i="2"/>
  <c r="AW95" i="2"/>
  <c r="AT95" i="2" s="1"/>
  <c r="AV95" i="2"/>
  <c r="AU95" i="2"/>
  <c r="AG95" i="2"/>
  <c r="BD94" i="2"/>
  <c r="W33" i="2" s="1"/>
  <c r="BC94" i="2"/>
  <c r="AY94" i="2" s="1"/>
  <c r="BB94" i="2"/>
  <c r="W31" i="2" s="1"/>
  <c r="BA94" i="2"/>
  <c r="AW94" i="2"/>
  <c r="AU94" i="2"/>
  <c r="AS94" i="2"/>
  <c r="AG94" i="2"/>
  <c r="AM90" i="2"/>
  <c r="L90" i="2"/>
  <c r="AM89" i="2"/>
  <c r="L89" i="2"/>
  <c r="AM87" i="2"/>
  <c r="L87" i="2"/>
  <c r="L85" i="2"/>
  <c r="L84" i="2"/>
  <c r="AK30" i="2"/>
  <c r="W30" i="2"/>
  <c r="BK336" i="1"/>
  <c r="BI336" i="1"/>
  <c r="BH336" i="1"/>
  <c r="BG336" i="1"/>
  <c r="BE336" i="1"/>
  <c r="T336" i="1"/>
  <c r="R336" i="1"/>
  <c r="P336" i="1"/>
  <c r="J336" i="1"/>
  <c r="BF336" i="1" s="1"/>
  <c r="BK335" i="1"/>
  <c r="BI335" i="1"/>
  <c r="BH335" i="1"/>
  <c r="BG335" i="1"/>
  <c r="BE335" i="1"/>
  <c r="T335" i="1"/>
  <c r="R335" i="1"/>
  <c r="P335" i="1"/>
  <c r="J335" i="1"/>
  <c r="BF335" i="1" s="1"/>
  <c r="BK333" i="1"/>
  <c r="BI333" i="1"/>
  <c r="BH333" i="1"/>
  <c r="BG333" i="1"/>
  <c r="BE333" i="1"/>
  <c r="T333" i="1"/>
  <c r="R333" i="1"/>
  <c r="P333" i="1"/>
  <c r="J333" i="1"/>
  <c r="BF333" i="1" s="1"/>
  <c r="BK332" i="1"/>
  <c r="BI332" i="1"/>
  <c r="BH332" i="1"/>
  <c r="BG332" i="1"/>
  <c r="BE332" i="1"/>
  <c r="T332" i="1"/>
  <c r="R332" i="1"/>
  <c r="P332" i="1"/>
  <c r="J332" i="1"/>
  <c r="BF332" i="1" s="1"/>
  <c r="BK331" i="1"/>
  <c r="BI331" i="1"/>
  <c r="BH331" i="1"/>
  <c r="BG331" i="1"/>
  <c r="BE331" i="1"/>
  <c r="T331" i="1"/>
  <c r="R331" i="1"/>
  <c r="P331" i="1"/>
  <c r="J331" i="1"/>
  <c r="BF331" i="1" s="1"/>
  <c r="BK330" i="1"/>
  <c r="BI330" i="1"/>
  <c r="BH330" i="1"/>
  <c r="BG330" i="1"/>
  <c r="BE330" i="1"/>
  <c r="T330" i="1"/>
  <c r="R330" i="1"/>
  <c r="P330" i="1"/>
  <c r="J330" i="1"/>
  <c r="BF330" i="1" s="1"/>
  <c r="BK329" i="1"/>
  <c r="BI329" i="1"/>
  <c r="BH329" i="1"/>
  <c r="BG329" i="1"/>
  <c r="BE329" i="1"/>
  <c r="T329" i="1"/>
  <c r="R329" i="1"/>
  <c r="P329" i="1"/>
  <c r="J329" i="1"/>
  <c r="BF329" i="1" s="1"/>
  <c r="BK328" i="1"/>
  <c r="BI328" i="1"/>
  <c r="BH328" i="1"/>
  <c r="BG328" i="1"/>
  <c r="BE328" i="1"/>
  <c r="T328" i="1"/>
  <c r="R328" i="1"/>
  <c r="P328" i="1"/>
  <c r="J328" i="1"/>
  <c r="BF328" i="1" s="1"/>
  <c r="BK327" i="1"/>
  <c r="BI327" i="1"/>
  <c r="BH327" i="1"/>
  <c r="BG327" i="1"/>
  <c r="BE327" i="1"/>
  <c r="T327" i="1"/>
  <c r="R327" i="1"/>
  <c r="P327" i="1"/>
  <c r="J327" i="1"/>
  <c r="BF327" i="1" s="1"/>
  <c r="BK326" i="1"/>
  <c r="BI326" i="1"/>
  <c r="BH326" i="1"/>
  <c r="BG326" i="1"/>
  <c r="BE326" i="1"/>
  <c r="T326" i="1"/>
  <c r="R326" i="1"/>
  <c r="P326" i="1"/>
  <c r="J326" i="1"/>
  <c r="BF326" i="1" s="1"/>
  <c r="BK324" i="1"/>
  <c r="BI324" i="1"/>
  <c r="BH324" i="1"/>
  <c r="BG324" i="1"/>
  <c r="BE324" i="1"/>
  <c r="T324" i="1"/>
  <c r="R324" i="1"/>
  <c r="P324" i="1"/>
  <c r="J324" i="1"/>
  <c r="BF324" i="1" s="1"/>
  <c r="BK323" i="1"/>
  <c r="BI323" i="1"/>
  <c r="BH323" i="1"/>
  <c r="BG323" i="1"/>
  <c r="BE323" i="1"/>
  <c r="T323" i="1"/>
  <c r="R323" i="1"/>
  <c r="P323" i="1"/>
  <c r="J323" i="1"/>
  <c r="BF323" i="1" s="1"/>
  <c r="BK322" i="1"/>
  <c r="BI322" i="1"/>
  <c r="BH322" i="1"/>
  <c r="BG322" i="1"/>
  <c r="BE322" i="1"/>
  <c r="T322" i="1"/>
  <c r="R322" i="1"/>
  <c r="P322" i="1"/>
  <c r="J322" i="1"/>
  <c r="BF322" i="1" s="1"/>
  <c r="BK321" i="1"/>
  <c r="BI321" i="1"/>
  <c r="BH321" i="1"/>
  <c r="BG321" i="1"/>
  <c r="BE321" i="1"/>
  <c r="T321" i="1"/>
  <c r="R321" i="1"/>
  <c r="P321" i="1"/>
  <c r="J321" i="1"/>
  <c r="BF321" i="1" s="1"/>
  <c r="BK320" i="1"/>
  <c r="BI320" i="1"/>
  <c r="BH320" i="1"/>
  <c r="BG320" i="1"/>
  <c r="BE320" i="1"/>
  <c r="T320" i="1"/>
  <c r="R320" i="1"/>
  <c r="P320" i="1"/>
  <c r="J320" i="1"/>
  <c r="BF320" i="1" s="1"/>
  <c r="BK319" i="1"/>
  <c r="BI319" i="1"/>
  <c r="BH319" i="1"/>
  <c r="BG319" i="1"/>
  <c r="BE319" i="1"/>
  <c r="T319" i="1"/>
  <c r="R319" i="1"/>
  <c r="P319" i="1"/>
  <c r="J319" i="1"/>
  <c r="BF319" i="1" s="1"/>
  <c r="BK318" i="1"/>
  <c r="BI318" i="1"/>
  <c r="BH318" i="1"/>
  <c r="BG318" i="1"/>
  <c r="BE318" i="1"/>
  <c r="T318" i="1"/>
  <c r="R318" i="1"/>
  <c r="P318" i="1"/>
  <c r="J318" i="1"/>
  <c r="BF318" i="1" s="1"/>
  <c r="BK317" i="1"/>
  <c r="BI317" i="1"/>
  <c r="BH317" i="1"/>
  <c r="BG317" i="1"/>
  <c r="BE317" i="1"/>
  <c r="T317" i="1"/>
  <c r="R317" i="1"/>
  <c r="P317" i="1"/>
  <c r="J317" i="1"/>
  <c r="BF317" i="1" s="1"/>
  <c r="BK315" i="1"/>
  <c r="BI315" i="1"/>
  <c r="BH315" i="1"/>
  <c r="BG315" i="1"/>
  <c r="BE315" i="1"/>
  <c r="T315" i="1"/>
  <c r="R315" i="1"/>
  <c r="P315" i="1"/>
  <c r="J315" i="1"/>
  <c r="BF315" i="1" s="1"/>
  <c r="BK314" i="1"/>
  <c r="BI314" i="1"/>
  <c r="BH314" i="1"/>
  <c r="BG314" i="1"/>
  <c r="BE314" i="1"/>
  <c r="T314" i="1"/>
  <c r="R314" i="1"/>
  <c r="P314" i="1"/>
  <c r="J314" i="1"/>
  <c r="BF314" i="1" s="1"/>
  <c r="BK313" i="1"/>
  <c r="BI313" i="1"/>
  <c r="BH313" i="1"/>
  <c r="BG313" i="1"/>
  <c r="BE313" i="1"/>
  <c r="T313" i="1"/>
  <c r="R313" i="1"/>
  <c r="P313" i="1"/>
  <c r="J313" i="1"/>
  <c r="BF313" i="1" s="1"/>
  <c r="BK312" i="1"/>
  <c r="BI312" i="1"/>
  <c r="BH312" i="1"/>
  <c r="BG312" i="1"/>
  <c r="BE312" i="1"/>
  <c r="T312" i="1"/>
  <c r="R312" i="1"/>
  <c r="P312" i="1"/>
  <c r="J312" i="1"/>
  <c r="BF312" i="1" s="1"/>
  <c r="BK311" i="1"/>
  <c r="BI311" i="1"/>
  <c r="BH311" i="1"/>
  <c r="BG311" i="1"/>
  <c r="BE311" i="1"/>
  <c r="T311" i="1"/>
  <c r="R311" i="1"/>
  <c r="P311" i="1"/>
  <c r="J311" i="1"/>
  <c r="BF311" i="1" s="1"/>
  <c r="BK310" i="1"/>
  <c r="BI310" i="1"/>
  <c r="BH310" i="1"/>
  <c r="BG310" i="1"/>
  <c r="BE310" i="1"/>
  <c r="T310" i="1"/>
  <c r="R310" i="1"/>
  <c r="P310" i="1"/>
  <c r="J310" i="1"/>
  <c r="BF310" i="1" s="1"/>
  <c r="BK309" i="1"/>
  <c r="BI309" i="1"/>
  <c r="BH309" i="1"/>
  <c r="BG309" i="1"/>
  <c r="BE309" i="1"/>
  <c r="T309" i="1"/>
  <c r="R309" i="1"/>
  <c r="P309" i="1"/>
  <c r="J309" i="1"/>
  <c r="BF309" i="1" s="1"/>
  <c r="BK308" i="1"/>
  <c r="BI308" i="1"/>
  <c r="BH308" i="1"/>
  <c r="BG308" i="1"/>
  <c r="BE308" i="1"/>
  <c r="T308" i="1"/>
  <c r="R308" i="1"/>
  <c r="P308" i="1"/>
  <c r="J308" i="1"/>
  <c r="BF308" i="1" s="1"/>
  <c r="BK306" i="1"/>
  <c r="BI306" i="1"/>
  <c r="BH306" i="1"/>
  <c r="BG306" i="1"/>
  <c r="BE306" i="1"/>
  <c r="T306" i="1"/>
  <c r="R306" i="1"/>
  <c r="P306" i="1"/>
  <c r="J306" i="1"/>
  <c r="BF306" i="1" s="1"/>
  <c r="BK305" i="1"/>
  <c r="BI305" i="1"/>
  <c r="BH305" i="1"/>
  <c r="BG305" i="1"/>
  <c r="BE305" i="1"/>
  <c r="T305" i="1"/>
  <c r="R305" i="1"/>
  <c r="P305" i="1"/>
  <c r="J305" i="1"/>
  <c r="BF305" i="1" s="1"/>
  <c r="BK304" i="1"/>
  <c r="BI304" i="1"/>
  <c r="BH304" i="1"/>
  <c r="BG304" i="1"/>
  <c r="BE304" i="1"/>
  <c r="T304" i="1"/>
  <c r="R304" i="1"/>
  <c r="P304" i="1"/>
  <c r="J304" i="1"/>
  <c r="BF304" i="1" s="1"/>
  <c r="BK303" i="1"/>
  <c r="BI303" i="1"/>
  <c r="BH303" i="1"/>
  <c r="BG303" i="1"/>
  <c r="BE303" i="1"/>
  <c r="T303" i="1"/>
  <c r="R303" i="1"/>
  <c r="P303" i="1"/>
  <c r="J303" i="1"/>
  <c r="BF303" i="1" s="1"/>
  <c r="BK302" i="1"/>
  <c r="BI302" i="1"/>
  <c r="BH302" i="1"/>
  <c r="BG302" i="1"/>
  <c r="BE302" i="1"/>
  <c r="T302" i="1"/>
  <c r="R302" i="1"/>
  <c r="P302" i="1"/>
  <c r="J302" i="1"/>
  <c r="BF302" i="1" s="1"/>
  <c r="BK301" i="1"/>
  <c r="BI301" i="1"/>
  <c r="BH301" i="1"/>
  <c r="BG301" i="1"/>
  <c r="BE301" i="1"/>
  <c r="T301" i="1"/>
  <c r="R301" i="1"/>
  <c r="P301" i="1"/>
  <c r="J301" i="1"/>
  <c r="BF301" i="1" s="1"/>
  <c r="BK300" i="1"/>
  <c r="BI300" i="1"/>
  <c r="BH300" i="1"/>
  <c r="BG300" i="1"/>
  <c r="BE300" i="1"/>
  <c r="T300" i="1"/>
  <c r="R300" i="1"/>
  <c r="P300" i="1"/>
  <c r="J300" i="1"/>
  <c r="BF300" i="1" s="1"/>
  <c r="BK299" i="1"/>
  <c r="BI299" i="1"/>
  <c r="BH299" i="1"/>
  <c r="BG299" i="1"/>
  <c r="BE299" i="1"/>
  <c r="T299" i="1"/>
  <c r="R299" i="1"/>
  <c r="P299" i="1"/>
  <c r="J299" i="1"/>
  <c r="BF299" i="1" s="1"/>
  <c r="BK297" i="1"/>
  <c r="BI297" i="1"/>
  <c r="BH297" i="1"/>
  <c r="BG297" i="1"/>
  <c r="BE297" i="1"/>
  <c r="T297" i="1"/>
  <c r="R297" i="1"/>
  <c r="P297" i="1"/>
  <c r="J297" i="1"/>
  <c r="BF297" i="1" s="1"/>
  <c r="BK296" i="1"/>
  <c r="BI296" i="1"/>
  <c r="BH296" i="1"/>
  <c r="BG296" i="1"/>
  <c r="BE296" i="1"/>
  <c r="T296" i="1"/>
  <c r="R296" i="1"/>
  <c r="P296" i="1"/>
  <c r="J296" i="1"/>
  <c r="BF296" i="1" s="1"/>
  <c r="BK295" i="1"/>
  <c r="BI295" i="1"/>
  <c r="BH295" i="1"/>
  <c r="BG295" i="1"/>
  <c r="BE295" i="1"/>
  <c r="T295" i="1"/>
  <c r="R295" i="1"/>
  <c r="P295" i="1"/>
  <c r="J295" i="1"/>
  <c r="BF295" i="1" s="1"/>
  <c r="BK294" i="1"/>
  <c r="BI294" i="1"/>
  <c r="BH294" i="1"/>
  <c r="BG294" i="1"/>
  <c r="BE294" i="1"/>
  <c r="T294" i="1"/>
  <c r="R294" i="1"/>
  <c r="P294" i="1"/>
  <c r="J294" i="1"/>
  <c r="BF294" i="1" s="1"/>
  <c r="BK293" i="1"/>
  <c r="BI293" i="1"/>
  <c r="BH293" i="1"/>
  <c r="BG293" i="1"/>
  <c r="BE293" i="1"/>
  <c r="T293" i="1"/>
  <c r="R293" i="1"/>
  <c r="P293" i="1"/>
  <c r="J293" i="1"/>
  <c r="BF293" i="1" s="1"/>
  <c r="BK292" i="1"/>
  <c r="BI292" i="1"/>
  <c r="BH292" i="1"/>
  <c r="BG292" i="1"/>
  <c r="BE292" i="1"/>
  <c r="T292" i="1"/>
  <c r="R292" i="1"/>
  <c r="P292" i="1"/>
  <c r="J292" i="1"/>
  <c r="BF292" i="1" s="1"/>
  <c r="BK291" i="1"/>
  <c r="BI291" i="1"/>
  <c r="BH291" i="1"/>
  <c r="BG291" i="1"/>
  <c r="BE291" i="1"/>
  <c r="T291" i="1"/>
  <c r="R291" i="1"/>
  <c r="P291" i="1"/>
  <c r="J291" i="1"/>
  <c r="BF291" i="1" s="1"/>
  <c r="BK290" i="1"/>
  <c r="BI290" i="1"/>
  <c r="BH290" i="1"/>
  <c r="BG290" i="1"/>
  <c r="BE290" i="1"/>
  <c r="T290" i="1"/>
  <c r="R290" i="1"/>
  <c r="P290" i="1"/>
  <c r="J290" i="1"/>
  <c r="BF290" i="1" s="1"/>
  <c r="BK288" i="1"/>
  <c r="BI288" i="1"/>
  <c r="BH288" i="1"/>
  <c r="BG288" i="1"/>
  <c r="BE288" i="1"/>
  <c r="T288" i="1"/>
  <c r="R288" i="1"/>
  <c r="P288" i="1"/>
  <c r="J288" i="1"/>
  <c r="BF288" i="1" s="1"/>
  <c r="BK287" i="1"/>
  <c r="BI287" i="1"/>
  <c r="BH287" i="1"/>
  <c r="BG287" i="1"/>
  <c r="BE287" i="1"/>
  <c r="T287" i="1"/>
  <c r="R287" i="1"/>
  <c r="P287" i="1"/>
  <c r="J287" i="1"/>
  <c r="BF287" i="1" s="1"/>
  <c r="BK286" i="1"/>
  <c r="BI286" i="1"/>
  <c r="BH286" i="1"/>
  <c r="BG286" i="1"/>
  <c r="BE286" i="1"/>
  <c r="T286" i="1"/>
  <c r="R286" i="1"/>
  <c r="P286" i="1"/>
  <c r="J286" i="1"/>
  <c r="BF286" i="1" s="1"/>
  <c r="BK285" i="1"/>
  <c r="BI285" i="1"/>
  <c r="BH285" i="1"/>
  <c r="BG285" i="1"/>
  <c r="BE285" i="1"/>
  <c r="T285" i="1"/>
  <c r="R285" i="1"/>
  <c r="P285" i="1"/>
  <c r="J285" i="1"/>
  <c r="BF285" i="1" s="1"/>
  <c r="BK284" i="1"/>
  <c r="BI284" i="1"/>
  <c r="BH284" i="1"/>
  <c r="BG284" i="1"/>
  <c r="BE284" i="1"/>
  <c r="T284" i="1"/>
  <c r="R284" i="1"/>
  <c r="P284" i="1"/>
  <c r="J284" i="1"/>
  <c r="BF284" i="1" s="1"/>
  <c r="BK283" i="1"/>
  <c r="BI283" i="1"/>
  <c r="BH283" i="1"/>
  <c r="BG283" i="1"/>
  <c r="BE283" i="1"/>
  <c r="T283" i="1"/>
  <c r="R283" i="1"/>
  <c r="P283" i="1"/>
  <c r="J283" i="1"/>
  <c r="BF283" i="1" s="1"/>
  <c r="BK282" i="1"/>
  <c r="BI282" i="1"/>
  <c r="BH282" i="1"/>
  <c r="BG282" i="1"/>
  <c r="BE282" i="1"/>
  <c r="T282" i="1"/>
  <c r="R282" i="1"/>
  <c r="P282" i="1"/>
  <c r="J282" i="1"/>
  <c r="BF282" i="1" s="1"/>
  <c r="BK281" i="1"/>
  <c r="BI281" i="1"/>
  <c r="BH281" i="1"/>
  <c r="BG281" i="1"/>
  <c r="BE281" i="1"/>
  <c r="T281" i="1"/>
  <c r="R281" i="1"/>
  <c r="P281" i="1"/>
  <c r="J281" i="1"/>
  <c r="BF281" i="1" s="1"/>
  <c r="BK279" i="1"/>
  <c r="BI279" i="1"/>
  <c r="BH279" i="1"/>
  <c r="BG279" i="1"/>
  <c r="BE279" i="1"/>
  <c r="T279" i="1"/>
  <c r="R279" i="1"/>
  <c r="P279" i="1"/>
  <c r="J279" i="1"/>
  <c r="BF279" i="1" s="1"/>
  <c r="BK278" i="1"/>
  <c r="BI278" i="1"/>
  <c r="BH278" i="1"/>
  <c r="BG278" i="1"/>
  <c r="BE278" i="1"/>
  <c r="T278" i="1"/>
  <c r="R278" i="1"/>
  <c r="P278" i="1"/>
  <c r="J278" i="1"/>
  <c r="BF278" i="1" s="1"/>
  <c r="BK277" i="1"/>
  <c r="BI277" i="1"/>
  <c r="BH277" i="1"/>
  <c r="BG277" i="1"/>
  <c r="BE277" i="1"/>
  <c r="T277" i="1"/>
  <c r="R277" i="1"/>
  <c r="P277" i="1"/>
  <c r="J277" i="1"/>
  <c r="BF277" i="1" s="1"/>
  <c r="BK276" i="1"/>
  <c r="BI276" i="1"/>
  <c r="BH276" i="1"/>
  <c r="BG276" i="1"/>
  <c r="BE276" i="1"/>
  <c r="T276" i="1"/>
  <c r="R276" i="1"/>
  <c r="P276" i="1"/>
  <c r="J276" i="1"/>
  <c r="BF276" i="1" s="1"/>
  <c r="BK275" i="1"/>
  <c r="BI275" i="1"/>
  <c r="BH275" i="1"/>
  <c r="BG275" i="1"/>
  <c r="BE275" i="1"/>
  <c r="T275" i="1"/>
  <c r="R275" i="1"/>
  <c r="P275" i="1"/>
  <c r="J275" i="1"/>
  <c r="BF275" i="1" s="1"/>
  <c r="BK274" i="1"/>
  <c r="BI274" i="1"/>
  <c r="BH274" i="1"/>
  <c r="BG274" i="1"/>
  <c r="BE274" i="1"/>
  <c r="T274" i="1"/>
  <c r="R274" i="1"/>
  <c r="P274" i="1"/>
  <c r="J274" i="1"/>
  <c r="BF274" i="1" s="1"/>
  <c r="BK273" i="1"/>
  <c r="BI273" i="1"/>
  <c r="BH273" i="1"/>
  <c r="BG273" i="1"/>
  <c r="BE273" i="1"/>
  <c r="T273" i="1"/>
  <c r="R273" i="1"/>
  <c r="P273" i="1"/>
  <c r="J273" i="1"/>
  <c r="BF273" i="1" s="1"/>
  <c r="BK272" i="1"/>
  <c r="BI272" i="1"/>
  <c r="BH272" i="1"/>
  <c r="BG272" i="1"/>
  <c r="BE272" i="1"/>
  <c r="T272" i="1"/>
  <c r="R272" i="1"/>
  <c r="P272" i="1"/>
  <c r="J272" i="1"/>
  <c r="BF272" i="1" s="1"/>
  <c r="BK270" i="1"/>
  <c r="BI270" i="1"/>
  <c r="BH270" i="1"/>
  <c r="BG270" i="1"/>
  <c r="BE270" i="1"/>
  <c r="T270" i="1"/>
  <c r="R270" i="1"/>
  <c r="P270" i="1"/>
  <c r="J270" i="1"/>
  <c r="BF270" i="1" s="1"/>
  <c r="BK269" i="1"/>
  <c r="BI269" i="1"/>
  <c r="BH269" i="1"/>
  <c r="BG269" i="1"/>
  <c r="BE269" i="1"/>
  <c r="T269" i="1"/>
  <c r="R269" i="1"/>
  <c r="P269" i="1"/>
  <c r="J269" i="1"/>
  <c r="BF269" i="1" s="1"/>
  <c r="BK268" i="1"/>
  <c r="BI268" i="1"/>
  <c r="BH268" i="1"/>
  <c r="BG268" i="1"/>
  <c r="BE268" i="1"/>
  <c r="T268" i="1"/>
  <c r="R268" i="1"/>
  <c r="P268" i="1"/>
  <c r="J268" i="1"/>
  <c r="BF268" i="1" s="1"/>
  <c r="BK267" i="1"/>
  <c r="BI267" i="1"/>
  <c r="BH267" i="1"/>
  <c r="BG267" i="1"/>
  <c r="BE267" i="1"/>
  <c r="T267" i="1"/>
  <c r="R267" i="1"/>
  <c r="P267" i="1"/>
  <c r="J267" i="1"/>
  <c r="BF267" i="1" s="1"/>
  <c r="BK266" i="1"/>
  <c r="BI266" i="1"/>
  <c r="BH266" i="1"/>
  <c r="BG266" i="1"/>
  <c r="BE266" i="1"/>
  <c r="T266" i="1"/>
  <c r="R266" i="1"/>
  <c r="P266" i="1"/>
  <c r="J266" i="1"/>
  <c r="BF266" i="1" s="1"/>
  <c r="BK265" i="1"/>
  <c r="BI265" i="1"/>
  <c r="BH265" i="1"/>
  <c r="BG265" i="1"/>
  <c r="BE265" i="1"/>
  <c r="T265" i="1"/>
  <c r="R265" i="1"/>
  <c r="P265" i="1"/>
  <c r="J265" i="1"/>
  <c r="BF265" i="1" s="1"/>
  <c r="BK264" i="1"/>
  <c r="BI264" i="1"/>
  <c r="BH264" i="1"/>
  <c r="BG264" i="1"/>
  <c r="BE264" i="1"/>
  <c r="T264" i="1"/>
  <c r="R264" i="1"/>
  <c r="P264" i="1"/>
  <c r="J264" i="1"/>
  <c r="BF264" i="1" s="1"/>
  <c r="BK263" i="1"/>
  <c r="BI263" i="1"/>
  <c r="BH263" i="1"/>
  <c r="BG263" i="1"/>
  <c r="BE263" i="1"/>
  <c r="T263" i="1"/>
  <c r="R263" i="1"/>
  <c r="P263" i="1"/>
  <c r="J263" i="1"/>
  <c r="BF263" i="1" s="1"/>
  <c r="BK261" i="1"/>
  <c r="BI261" i="1"/>
  <c r="BH261" i="1"/>
  <c r="BG261" i="1"/>
  <c r="BE261" i="1"/>
  <c r="T261" i="1"/>
  <c r="R261" i="1"/>
  <c r="P261" i="1"/>
  <c r="J261" i="1"/>
  <c r="BF261" i="1" s="1"/>
  <c r="BK260" i="1"/>
  <c r="BI260" i="1"/>
  <c r="BH260" i="1"/>
  <c r="BG260" i="1"/>
  <c r="BE260" i="1"/>
  <c r="T260" i="1"/>
  <c r="R260" i="1"/>
  <c r="P260" i="1"/>
  <c r="J260" i="1"/>
  <c r="BF260" i="1" s="1"/>
  <c r="BK259" i="1"/>
  <c r="BI259" i="1"/>
  <c r="BH259" i="1"/>
  <c r="BG259" i="1"/>
  <c r="BE259" i="1"/>
  <c r="T259" i="1"/>
  <c r="R259" i="1"/>
  <c r="P259" i="1"/>
  <c r="J259" i="1"/>
  <c r="BF259" i="1" s="1"/>
  <c r="BK258" i="1"/>
  <c r="BI258" i="1"/>
  <c r="BH258" i="1"/>
  <c r="BG258" i="1"/>
  <c r="BE258" i="1"/>
  <c r="T258" i="1"/>
  <c r="R258" i="1"/>
  <c r="P258" i="1"/>
  <c r="J258" i="1"/>
  <c r="BF258" i="1" s="1"/>
  <c r="BK257" i="1"/>
  <c r="BI257" i="1"/>
  <c r="BH257" i="1"/>
  <c r="BG257" i="1"/>
  <c r="BE257" i="1"/>
  <c r="T257" i="1"/>
  <c r="R257" i="1"/>
  <c r="P257" i="1"/>
  <c r="J257" i="1"/>
  <c r="BF257" i="1" s="1"/>
  <c r="BK256" i="1"/>
  <c r="BI256" i="1"/>
  <c r="BH256" i="1"/>
  <c r="BG256" i="1"/>
  <c r="BE256" i="1"/>
  <c r="T256" i="1"/>
  <c r="R256" i="1"/>
  <c r="P256" i="1"/>
  <c r="J256" i="1"/>
  <c r="BF256" i="1" s="1"/>
  <c r="BK255" i="1"/>
  <c r="BI255" i="1"/>
  <c r="BH255" i="1"/>
  <c r="BG255" i="1"/>
  <c r="BE255" i="1"/>
  <c r="T255" i="1"/>
  <c r="R255" i="1"/>
  <c r="P255" i="1"/>
  <c r="J255" i="1"/>
  <c r="BF255" i="1" s="1"/>
  <c r="BK254" i="1"/>
  <c r="BI254" i="1"/>
  <c r="BH254" i="1"/>
  <c r="BG254" i="1"/>
  <c r="BE254" i="1"/>
  <c r="T254" i="1"/>
  <c r="R254" i="1"/>
  <c r="P254" i="1"/>
  <c r="J254" i="1"/>
  <c r="BF254" i="1" s="1"/>
  <c r="BK251" i="1"/>
  <c r="BI251" i="1"/>
  <c r="BH251" i="1"/>
  <c r="BG251" i="1"/>
  <c r="BE251" i="1"/>
  <c r="T251" i="1"/>
  <c r="R251" i="1"/>
  <c r="P251" i="1"/>
  <c r="J251" i="1"/>
  <c r="BF251" i="1" s="1"/>
  <c r="BK250" i="1"/>
  <c r="BI250" i="1"/>
  <c r="BH250" i="1"/>
  <c r="BG250" i="1"/>
  <c r="BE250" i="1"/>
  <c r="T250" i="1"/>
  <c r="R250" i="1"/>
  <c r="P250" i="1"/>
  <c r="J250" i="1"/>
  <c r="BF250" i="1" s="1"/>
  <c r="BK249" i="1"/>
  <c r="BI249" i="1"/>
  <c r="BH249" i="1"/>
  <c r="BG249" i="1"/>
  <c r="BE249" i="1"/>
  <c r="T249" i="1"/>
  <c r="R249" i="1"/>
  <c r="P249" i="1"/>
  <c r="J249" i="1"/>
  <c r="BF249" i="1" s="1"/>
  <c r="BK248" i="1"/>
  <c r="BI248" i="1"/>
  <c r="BH248" i="1"/>
  <c r="BG248" i="1"/>
  <c r="BE248" i="1"/>
  <c r="T248" i="1"/>
  <c r="R248" i="1"/>
  <c r="P248" i="1"/>
  <c r="J248" i="1"/>
  <c r="BF248" i="1" s="1"/>
  <c r="BK247" i="1"/>
  <c r="BI247" i="1"/>
  <c r="BH247" i="1"/>
  <c r="BG247" i="1"/>
  <c r="BE247" i="1"/>
  <c r="T247" i="1"/>
  <c r="R247" i="1"/>
  <c r="P247" i="1"/>
  <c r="J247" i="1"/>
  <c r="BF247" i="1" s="1"/>
  <c r="BK246" i="1"/>
  <c r="BI246" i="1"/>
  <c r="BH246" i="1"/>
  <c r="BG246" i="1"/>
  <c r="BE246" i="1"/>
  <c r="T246" i="1"/>
  <c r="R246" i="1"/>
  <c r="P246" i="1"/>
  <c r="J246" i="1"/>
  <c r="BF246" i="1" s="1"/>
  <c r="BK245" i="1"/>
  <c r="BI245" i="1"/>
  <c r="BH245" i="1"/>
  <c r="BG245" i="1"/>
  <c r="BE245" i="1"/>
  <c r="T245" i="1"/>
  <c r="R245" i="1"/>
  <c r="P245" i="1"/>
  <c r="J245" i="1"/>
  <c r="BF245" i="1" s="1"/>
  <c r="BK244" i="1"/>
  <c r="BI244" i="1"/>
  <c r="BH244" i="1"/>
  <c r="BG244" i="1"/>
  <c r="BE244" i="1"/>
  <c r="T244" i="1"/>
  <c r="R244" i="1"/>
  <c r="P244" i="1"/>
  <c r="J244" i="1"/>
  <c r="BF244" i="1" s="1"/>
  <c r="BK243" i="1"/>
  <c r="BI243" i="1"/>
  <c r="BH243" i="1"/>
  <c r="BG243" i="1"/>
  <c r="BE243" i="1"/>
  <c r="T243" i="1"/>
  <c r="R243" i="1"/>
  <c r="P243" i="1"/>
  <c r="J243" i="1"/>
  <c r="BF243" i="1" s="1"/>
  <c r="BK242" i="1"/>
  <c r="BI242" i="1"/>
  <c r="BH242" i="1"/>
  <c r="BG242" i="1"/>
  <c r="BE242" i="1"/>
  <c r="T242" i="1"/>
  <c r="R242" i="1"/>
  <c r="P242" i="1"/>
  <c r="J242" i="1"/>
  <c r="BF242" i="1" s="1"/>
  <c r="BK241" i="1"/>
  <c r="BI241" i="1"/>
  <c r="BH241" i="1"/>
  <c r="BG241" i="1"/>
  <c r="BE241" i="1"/>
  <c r="T241" i="1"/>
  <c r="R241" i="1"/>
  <c r="P241" i="1"/>
  <c r="J241" i="1"/>
  <c r="BF241" i="1" s="1"/>
  <c r="BK240" i="1"/>
  <c r="BI240" i="1"/>
  <c r="BH240" i="1"/>
  <c r="BG240" i="1"/>
  <c r="BE240" i="1"/>
  <c r="T240" i="1"/>
  <c r="R240" i="1"/>
  <c r="P240" i="1"/>
  <c r="J240" i="1"/>
  <c r="BF240" i="1" s="1"/>
  <c r="BK238" i="1"/>
  <c r="BI238" i="1"/>
  <c r="BH238" i="1"/>
  <c r="BG238" i="1"/>
  <c r="BE238" i="1"/>
  <c r="T238" i="1"/>
  <c r="R238" i="1"/>
  <c r="P238" i="1"/>
  <c r="J238" i="1"/>
  <c r="BF238" i="1" s="1"/>
  <c r="BK237" i="1"/>
  <c r="BI237" i="1"/>
  <c r="BH237" i="1"/>
  <c r="BG237" i="1"/>
  <c r="BE237" i="1"/>
  <c r="T237" i="1"/>
  <c r="R237" i="1"/>
  <c r="P237" i="1"/>
  <c r="J237" i="1"/>
  <c r="BF237" i="1" s="1"/>
  <c r="BK236" i="1"/>
  <c r="BI236" i="1"/>
  <c r="BH236" i="1"/>
  <c r="BG236" i="1"/>
  <c r="BE236" i="1"/>
  <c r="T236" i="1"/>
  <c r="R236" i="1"/>
  <c r="P236" i="1"/>
  <c r="J236" i="1"/>
  <c r="BF236" i="1" s="1"/>
  <c r="BK235" i="1"/>
  <c r="BI235" i="1"/>
  <c r="BH235" i="1"/>
  <c r="BG235" i="1"/>
  <c r="BE235" i="1"/>
  <c r="T235" i="1"/>
  <c r="R235" i="1"/>
  <c r="P235" i="1"/>
  <c r="J235" i="1"/>
  <c r="BF235" i="1" s="1"/>
  <c r="BK234" i="1"/>
  <c r="BI234" i="1"/>
  <c r="BH234" i="1"/>
  <c r="BG234" i="1"/>
  <c r="BE234" i="1"/>
  <c r="T234" i="1"/>
  <c r="R234" i="1"/>
  <c r="P234" i="1"/>
  <c r="J234" i="1"/>
  <c r="BF234" i="1" s="1"/>
  <c r="BK233" i="1"/>
  <c r="BI233" i="1"/>
  <c r="BH233" i="1"/>
  <c r="BG233" i="1"/>
  <c r="BE233" i="1"/>
  <c r="T233" i="1"/>
  <c r="R233" i="1"/>
  <c r="P233" i="1"/>
  <c r="J233" i="1"/>
  <c r="BF233" i="1" s="1"/>
  <c r="BK232" i="1"/>
  <c r="BI232" i="1"/>
  <c r="BH232" i="1"/>
  <c r="BG232" i="1"/>
  <c r="BE232" i="1"/>
  <c r="T232" i="1"/>
  <c r="R232" i="1"/>
  <c r="P232" i="1"/>
  <c r="J232" i="1"/>
  <c r="BF232" i="1" s="1"/>
  <c r="BK231" i="1"/>
  <c r="BI231" i="1"/>
  <c r="BH231" i="1"/>
  <c r="BG231" i="1"/>
  <c r="BE231" i="1"/>
  <c r="T231" i="1"/>
  <c r="R231" i="1"/>
  <c r="P231" i="1"/>
  <c r="J231" i="1"/>
  <c r="BF231" i="1" s="1"/>
  <c r="BK230" i="1"/>
  <c r="BI230" i="1"/>
  <c r="BH230" i="1"/>
  <c r="BG230" i="1"/>
  <c r="BE230" i="1"/>
  <c r="T230" i="1"/>
  <c r="R230" i="1"/>
  <c r="P230" i="1"/>
  <c r="J230" i="1"/>
  <c r="BF230" i="1" s="1"/>
  <c r="BK229" i="1"/>
  <c r="BI229" i="1"/>
  <c r="BH229" i="1"/>
  <c r="BG229" i="1"/>
  <c r="BE229" i="1"/>
  <c r="T229" i="1"/>
  <c r="R229" i="1"/>
  <c r="P229" i="1"/>
  <c r="J229" i="1"/>
  <c r="BF229" i="1" s="1"/>
  <c r="BK228" i="1"/>
  <c r="BI228" i="1"/>
  <c r="BH228" i="1"/>
  <c r="BG228" i="1"/>
  <c r="BE228" i="1"/>
  <c r="T228" i="1"/>
  <c r="R228" i="1"/>
  <c r="P228" i="1"/>
  <c r="J228" i="1"/>
  <c r="BF228" i="1" s="1"/>
  <c r="BK227" i="1"/>
  <c r="BI227" i="1"/>
  <c r="BH227" i="1"/>
  <c r="BG227" i="1"/>
  <c r="BE227" i="1"/>
  <c r="T227" i="1"/>
  <c r="R227" i="1"/>
  <c r="P227" i="1"/>
  <c r="J227" i="1"/>
  <c r="BF227" i="1" s="1"/>
  <c r="BK225" i="1"/>
  <c r="BI225" i="1"/>
  <c r="BH225" i="1"/>
  <c r="BG225" i="1"/>
  <c r="BE225" i="1"/>
  <c r="T225" i="1"/>
  <c r="R225" i="1"/>
  <c r="P225" i="1"/>
  <c r="J225" i="1"/>
  <c r="BF225" i="1" s="1"/>
  <c r="BK224" i="1"/>
  <c r="BI224" i="1"/>
  <c r="BH224" i="1"/>
  <c r="BG224" i="1"/>
  <c r="BE224" i="1"/>
  <c r="T224" i="1"/>
  <c r="R224" i="1"/>
  <c r="P224" i="1"/>
  <c r="J224" i="1"/>
  <c r="BF224" i="1" s="1"/>
  <c r="BK223" i="1"/>
  <c r="BI223" i="1"/>
  <c r="BH223" i="1"/>
  <c r="BG223" i="1"/>
  <c r="BE223" i="1"/>
  <c r="T223" i="1"/>
  <c r="R223" i="1"/>
  <c r="P223" i="1"/>
  <c r="J223" i="1"/>
  <c r="BF223" i="1" s="1"/>
  <c r="BK222" i="1"/>
  <c r="BI222" i="1"/>
  <c r="BH222" i="1"/>
  <c r="BG222" i="1"/>
  <c r="BE222" i="1"/>
  <c r="T222" i="1"/>
  <c r="R222" i="1"/>
  <c r="P222" i="1"/>
  <c r="J222" i="1"/>
  <c r="BF222" i="1" s="1"/>
  <c r="BK221" i="1"/>
  <c r="BI221" i="1"/>
  <c r="BH221" i="1"/>
  <c r="BG221" i="1"/>
  <c r="BE221" i="1"/>
  <c r="T221" i="1"/>
  <c r="R221" i="1"/>
  <c r="P221" i="1"/>
  <c r="J221" i="1"/>
  <c r="BF221" i="1" s="1"/>
  <c r="BK220" i="1"/>
  <c r="BI220" i="1"/>
  <c r="BH220" i="1"/>
  <c r="BG220" i="1"/>
  <c r="BE220" i="1"/>
  <c r="T220" i="1"/>
  <c r="R220" i="1"/>
  <c r="P220" i="1"/>
  <c r="J220" i="1"/>
  <c r="BF220" i="1" s="1"/>
  <c r="BK219" i="1"/>
  <c r="BI219" i="1"/>
  <c r="BH219" i="1"/>
  <c r="BG219" i="1"/>
  <c r="BE219" i="1"/>
  <c r="T219" i="1"/>
  <c r="R219" i="1"/>
  <c r="P219" i="1"/>
  <c r="J219" i="1"/>
  <c r="BF219" i="1" s="1"/>
  <c r="BK218" i="1"/>
  <c r="BI218" i="1"/>
  <c r="BH218" i="1"/>
  <c r="BG218" i="1"/>
  <c r="BE218" i="1"/>
  <c r="T218" i="1"/>
  <c r="R218" i="1"/>
  <c r="P218" i="1"/>
  <c r="J218" i="1"/>
  <c r="BF218" i="1" s="1"/>
  <c r="BK217" i="1"/>
  <c r="BI217" i="1"/>
  <c r="BH217" i="1"/>
  <c r="BG217" i="1"/>
  <c r="BE217" i="1"/>
  <c r="T217" i="1"/>
  <c r="R217" i="1"/>
  <c r="P217" i="1"/>
  <c r="J217" i="1"/>
  <c r="BF217" i="1" s="1"/>
  <c r="BK216" i="1"/>
  <c r="BI216" i="1"/>
  <c r="BH216" i="1"/>
  <c r="BG216" i="1"/>
  <c r="BE216" i="1"/>
  <c r="T216" i="1"/>
  <c r="R216" i="1"/>
  <c r="P216" i="1"/>
  <c r="J216" i="1"/>
  <c r="BF216" i="1" s="1"/>
  <c r="BK215" i="1"/>
  <c r="BI215" i="1"/>
  <c r="BH215" i="1"/>
  <c r="BG215" i="1"/>
  <c r="BE215" i="1"/>
  <c r="T215" i="1"/>
  <c r="R215" i="1"/>
  <c r="P215" i="1"/>
  <c r="J215" i="1"/>
  <c r="BF215" i="1" s="1"/>
  <c r="BK213" i="1"/>
  <c r="BI213" i="1"/>
  <c r="BH213" i="1"/>
  <c r="BG213" i="1"/>
  <c r="BE213" i="1"/>
  <c r="T213" i="1"/>
  <c r="R213" i="1"/>
  <c r="P213" i="1"/>
  <c r="J213" i="1"/>
  <c r="BF213" i="1" s="1"/>
  <c r="BK212" i="1"/>
  <c r="BI212" i="1"/>
  <c r="BH212" i="1"/>
  <c r="BG212" i="1"/>
  <c r="BE212" i="1"/>
  <c r="T212" i="1"/>
  <c r="R212" i="1"/>
  <c r="P212" i="1"/>
  <c r="J212" i="1"/>
  <c r="BF212" i="1" s="1"/>
  <c r="BK211" i="1"/>
  <c r="BI211" i="1"/>
  <c r="BH211" i="1"/>
  <c r="BG211" i="1"/>
  <c r="BE211" i="1"/>
  <c r="T211" i="1"/>
  <c r="R211" i="1"/>
  <c r="P211" i="1"/>
  <c r="J211" i="1"/>
  <c r="BF211" i="1" s="1"/>
  <c r="BK210" i="1"/>
  <c r="BI210" i="1"/>
  <c r="BH210" i="1"/>
  <c r="BG210" i="1"/>
  <c r="BE210" i="1"/>
  <c r="T210" i="1"/>
  <c r="R210" i="1"/>
  <c r="P210" i="1"/>
  <c r="J210" i="1"/>
  <c r="BF210" i="1" s="1"/>
  <c r="BK209" i="1"/>
  <c r="BI209" i="1"/>
  <c r="BH209" i="1"/>
  <c r="BG209" i="1"/>
  <c r="BE209" i="1"/>
  <c r="T209" i="1"/>
  <c r="R209" i="1"/>
  <c r="P209" i="1"/>
  <c r="J209" i="1"/>
  <c r="BF209" i="1" s="1"/>
  <c r="BK208" i="1"/>
  <c r="BI208" i="1"/>
  <c r="BH208" i="1"/>
  <c r="BG208" i="1"/>
  <c r="BE208" i="1"/>
  <c r="T208" i="1"/>
  <c r="R208" i="1"/>
  <c r="P208" i="1"/>
  <c r="J208" i="1"/>
  <c r="BF208" i="1" s="1"/>
  <c r="BK207" i="1"/>
  <c r="BI207" i="1"/>
  <c r="BH207" i="1"/>
  <c r="BG207" i="1"/>
  <c r="BE207" i="1"/>
  <c r="T207" i="1"/>
  <c r="R207" i="1"/>
  <c r="P207" i="1"/>
  <c r="J207" i="1"/>
  <c r="BF207" i="1" s="1"/>
  <c r="BK206" i="1"/>
  <c r="BI206" i="1"/>
  <c r="BH206" i="1"/>
  <c r="BG206" i="1"/>
  <c r="BE206" i="1"/>
  <c r="T206" i="1"/>
  <c r="R206" i="1"/>
  <c r="P206" i="1"/>
  <c r="J206" i="1"/>
  <c r="BF206" i="1" s="1"/>
  <c r="BK205" i="1"/>
  <c r="BI205" i="1"/>
  <c r="BH205" i="1"/>
  <c r="BG205" i="1"/>
  <c r="BE205" i="1"/>
  <c r="T205" i="1"/>
  <c r="R205" i="1"/>
  <c r="P205" i="1"/>
  <c r="J205" i="1"/>
  <c r="BF205" i="1" s="1"/>
  <c r="BK204" i="1"/>
  <c r="BI204" i="1"/>
  <c r="BH204" i="1"/>
  <c r="BG204" i="1"/>
  <c r="BE204" i="1"/>
  <c r="T204" i="1"/>
  <c r="R204" i="1"/>
  <c r="P204" i="1"/>
  <c r="J204" i="1"/>
  <c r="BF204" i="1" s="1"/>
  <c r="BK203" i="1"/>
  <c r="BI203" i="1"/>
  <c r="BH203" i="1"/>
  <c r="BG203" i="1"/>
  <c r="BE203" i="1"/>
  <c r="T203" i="1"/>
  <c r="R203" i="1"/>
  <c r="P203" i="1"/>
  <c r="J203" i="1"/>
  <c r="BF203" i="1" s="1"/>
  <c r="BK202" i="1"/>
  <c r="BI202" i="1"/>
  <c r="BH202" i="1"/>
  <c r="BG202" i="1"/>
  <c r="BE202" i="1"/>
  <c r="T202" i="1"/>
  <c r="R202" i="1"/>
  <c r="P202" i="1"/>
  <c r="J202" i="1"/>
  <c r="BF202" i="1" s="1"/>
  <c r="BK200" i="1"/>
  <c r="BI200" i="1"/>
  <c r="BH200" i="1"/>
  <c r="BG200" i="1"/>
  <c r="BE200" i="1"/>
  <c r="T200" i="1"/>
  <c r="R200" i="1"/>
  <c r="P200" i="1"/>
  <c r="J200" i="1"/>
  <c r="BF200" i="1" s="1"/>
  <c r="BK199" i="1"/>
  <c r="BI199" i="1"/>
  <c r="BH199" i="1"/>
  <c r="BG199" i="1"/>
  <c r="BE199" i="1"/>
  <c r="T199" i="1"/>
  <c r="R199" i="1"/>
  <c r="P199" i="1"/>
  <c r="J199" i="1"/>
  <c r="BF199" i="1" s="1"/>
  <c r="BK198" i="1"/>
  <c r="BI198" i="1"/>
  <c r="BH198" i="1"/>
  <c r="BG198" i="1"/>
  <c r="BE198" i="1"/>
  <c r="T198" i="1"/>
  <c r="R198" i="1"/>
  <c r="P198" i="1"/>
  <c r="J198" i="1"/>
  <c r="BF198" i="1" s="1"/>
  <c r="BK197" i="1"/>
  <c r="BI197" i="1"/>
  <c r="BH197" i="1"/>
  <c r="BG197" i="1"/>
  <c r="BE197" i="1"/>
  <c r="T197" i="1"/>
  <c r="R197" i="1"/>
  <c r="P197" i="1"/>
  <c r="J197" i="1"/>
  <c r="BF197" i="1" s="1"/>
  <c r="BK196" i="1"/>
  <c r="BI196" i="1"/>
  <c r="BH196" i="1"/>
  <c r="BG196" i="1"/>
  <c r="BE196" i="1"/>
  <c r="T196" i="1"/>
  <c r="R196" i="1"/>
  <c r="P196" i="1"/>
  <c r="J196" i="1"/>
  <c r="BF196" i="1" s="1"/>
  <c r="BK195" i="1"/>
  <c r="BI195" i="1"/>
  <c r="BH195" i="1"/>
  <c r="BG195" i="1"/>
  <c r="BE195" i="1"/>
  <c r="T195" i="1"/>
  <c r="R195" i="1"/>
  <c r="P195" i="1"/>
  <c r="J195" i="1"/>
  <c r="BF195" i="1" s="1"/>
  <c r="BK194" i="1"/>
  <c r="BI194" i="1"/>
  <c r="BH194" i="1"/>
  <c r="BG194" i="1"/>
  <c r="BE194" i="1"/>
  <c r="T194" i="1"/>
  <c r="R194" i="1"/>
  <c r="P194" i="1"/>
  <c r="J194" i="1"/>
  <c r="BF194" i="1" s="1"/>
  <c r="BK193" i="1"/>
  <c r="BI193" i="1"/>
  <c r="BH193" i="1"/>
  <c r="BG193" i="1"/>
  <c r="BE193" i="1"/>
  <c r="T193" i="1"/>
  <c r="R193" i="1"/>
  <c r="P193" i="1"/>
  <c r="J193" i="1"/>
  <c r="BF193" i="1" s="1"/>
  <c r="BK192" i="1"/>
  <c r="BI192" i="1"/>
  <c r="BH192" i="1"/>
  <c r="BG192" i="1"/>
  <c r="BE192" i="1"/>
  <c r="T192" i="1"/>
  <c r="R192" i="1"/>
  <c r="P192" i="1"/>
  <c r="J192" i="1"/>
  <c r="BF192" i="1" s="1"/>
  <c r="BK191" i="1"/>
  <c r="BI191" i="1"/>
  <c r="BH191" i="1"/>
  <c r="BG191" i="1"/>
  <c r="BE191" i="1"/>
  <c r="T191" i="1"/>
  <c r="R191" i="1"/>
  <c r="P191" i="1"/>
  <c r="J191" i="1"/>
  <c r="BF191" i="1" s="1"/>
  <c r="BK190" i="1"/>
  <c r="BI190" i="1"/>
  <c r="BH190" i="1"/>
  <c r="BG190" i="1"/>
  <c r="BE190" i="1"/>
  <c r="T190" i="1"/>
  <c r="R190" i="1"/>
  <c r="P190" i="1"/>
  <c r="J190" i="1"/>
  <c r="BF190" i="1" s="1"/>
  <c r="BK189" i="1"/>
  <c r="BI189" i="1"/>
  <c r="BH189" i="1"/>
  <c r="BG189" i="1"/>
  <c r="BE189" i="1"/>
  <c r="T189" i="1"/>
  <c r="R189" i="1"/>
  <c r="P189" i="1"/>
  <c r="J189" i="1"/>
  <c r="BF189" i="1" s="1"/>
  <c r="BK187" i="1"/>
  <c r="BI187" i="1"/>
  <c r="BH187" i="1"/>
  <c r="BG187" i="1"/>
  <c r="BE187" i="1"/>
  <c r="T187" i="1"/>
  <c r="R187" i="1"/>
  <c r="P187" i="1"/>
  <c r="J187" i="1"/>
  <c r="BF187" i="1" s="1"/>
  <c r="BK186" i="1"/>
  <c r="BI186" i="1"/>
  <c r="BH186" i="1"/>
  <c r="BG186" i="1"/>
  <c r="BE186" i="1"/>
  <c r="T186" i="1"/>
  <c r="R186" i="1"/>
  <c r="P186" i="1"/>
  <c r="J186" i="1"/>
  <c r="BF186" i="1" s="1"/>
  <c r="BK185" i="1"/>
  <c r="BI185" i="1"/>
  <c r="BH185" i="1"/>
  <c r="BG185" i="1"/>
  <c r="BE185" i="1"/>
  <c r="T185" i="1"/>
  <c r="R185" i="1"/>
  <c r="P185" i="1"/>
  <c r="J185" i="1"/>
  <c r="BF185" i="1" s="1"/>
  <c r="BK184" i="1"/>
  <c r="BI184" i="1"/>
  <c r="BH184" i="1"/>
  <c r="BG184" i="1"/>
  <c r="BE184" i="1"/>
  <c r="T184" i="1"/>
  <c r="R184" i="1"/>
  <c r="P184" i="1"/>
  <c r="J184" i="1"/>
  <c r="BF184" i="1" s="1"/>
  <c r="BK183" i="1"/>
  <c r="BI183" i="1"/>
  <c r="BH183" i="1"/>
  <c r="BG183" i="1"/>
  <c r="BE183" i="1"/>
  <c r="T183" i="1"/>
  <c r="R183" i="1"/>
  <c r="P183" i="1"/>
  <c r="J183" i="1"/>
  <c r="BF183" i="1" s="1"/>
  <c r="BK182" i="1"/>
  <c r="BI182" i="1"/>
  <c r="BH182" i="1"/>
  <c r="BG182" i="1"/>
  <c r="BE182" i="1"/>
  <c r="T182" i="1"/>
  <c r="R182" i="1"/>
  <c r="P182" i="1"/>
  <c r="J182" i="1"/>
  <c r="BF182" i="1" s="1"/>
  <c r="BK181" i="1"/>
  <c r="BI181" i="1"/>
  <c r="BH181" i="1"/>
  <c r="BG181" i="1"/>
  <c r="BE181" i="1"/>
  <c r="T181" i="1"/>
  <c r="R181" i="1"/>
  <c r="P181" i="1"/>
  <c r="J181" i="1"/>
  <c r="BF181" i="1" s="1"/>
  <c r="BK180" i="1"/>
  <c r="BI180" i="1"/>
  <c r="BH180" i="1"/>
  <c r="BG180" i="1"/>
  <c r="BE180" i="1"/>
  <c r="T180" i="1"/>
  <c r="R180" i="1"/>
  <c r="P180" i="1"/>
  <c r="J180" i="1"/>
  <c r="BF180" i="1" s="1"/>
  <c r="BK179" i="1"/>
  <c r="BI179" i="1"/>
  <c r="BH179" i="1"/>
  <c r="BG179" i="1"/>
  <c r="BE179" i="1"/>
  <c r="T179" i="1"/>
  <c r="R179" i="1"/>
  <c r="P179" i="1"/>
  <c r="J179" i="1"/>
  <c r="BF179" i="1" s="1"/>
  <c r="BK178" i="1"/>
  <c r="BI178" i="1"/>
  <c r="BH178" i="1"/>
  <c r="BG178" i="1"/>
  <c r="BE178" i="1"/>
  <c r="T178" i="1"/>
  <c r="R178" i="1"/>
  <c r="P178" i="1"/>
  <c r="J178" i="1"/>
  <c r="BF178" i="1" s="1"/>
  <c r="BK177" i="1"/>
  <c r="BI177" i="1"/>
  <c r="BH177" i="1"/>
  <c r="BG177" i="1"/>
  <c r="BE177" i="1"/>
  <c r="T177" i="1"/>
  <c r="R177" i="1"/>
  <c r="P177" i="1"/>
  <c r="J177" i="1"/>
  <c r="BF177" i="1" s="1"/>
  <c r="BK175" i="1"/>
  <c r="BI175" i="1"/>
  <c r="BH175" i="1"/>
  <c r="BG175" i="1"/>
  <c r="BE175" i="1"/>
  <c r="T175" i="1"/>
  <c r="R175" i="1"/>
  <c r="P175" i="1"/>
  <c r="J175" i="1"/>
  <c r="BF175" i="1" s="1"/>
  <c r="BK174" i="1"/>
  <c r="BI174" i="1"/>
  <c r="BH174" i="1"/>
  <c r="BG174" i="1"/>
  <c r="BE174" i="1"/>
  <c r="T174" i="1"/>
  <c r="R174" i="1"/>
  <c r="P174" i="1"/>
  <c r="J174" i="1"/>
  <c r="BF174" i="1" s="1"/>
  <c r="BK173" i="1"/>
  <c r="BI173" i="1"/>
  <c r="BH173" i="1"/>
  <c r="BG173" i="1"/>
  <c r="BE173" i="1"/>
  <c r="T173" i="1"/>
  <c r="R173" i="1"/>
  <c r="P173" i="1"/>
  <c r="J173" i="1"/>
  <c r="BF173" i="1" s="1"/>
  <c r="BK172" i="1"/>
  <c r="BI172" i="1"/>
  <c r="BH172" i="1"/>
  <c r="BG172" i="1"/>
  <c r="BE172" i="1"/>
  <c r="T172" i="1"/>
  <c r="R172" i="1"/>
  <c r="P172" i="1"/>
  <c r="J172" i="1"/>
  <c r="BF172" i="1" s="1"/>
  <c r="BK171" i="1"/>
  <c r="BI171" i="1"/>
  <c r="BH171" i="1"/>
  <c r="BG171" i="1"/>
  <c r="BE171" i="1"/>
  <c r="T171" i="1"/>
  <c r="R171" i="1"/>
  <c r="P171" i="1"/>
  <c r="J171" i="1"/>
  <c r="BF171" i="1" s="1"/>
  <c r="BK170" i="1"/>
  <c r="BI170" i="1"/>
  <c r="BH170" i="1"/>
  <c r="BG170" i="1"/>
  <c r="BE170" i="1"/>
  <c r="T170" i="1"/>
  <c r="R170" i="1"/>
  <c r="P170" i="1"/>
  <c r="J170" i="1"/>
  <c r="BF170" i="1" s="1"/>
  <c r="BK169" i="1"/>
  <c r="BI169" i="1"/>
  <c r="BH169" i="1"/>
  <c r="BG169" i="1"/>
  <c r="BE169" i="1"/>
  <c r="T169" i="1"/>
  <c r="R169" i="1"/>
  <c r="P169" i="1"/>
  <c r="J169" i="1"/>
  <c r="BF169" i="1" s="1"/>
  <c r="BK168" i="1"/>
  <c r="BI168" i="1"/>
  <c r="BH168" i="1"/>
  <c r="BG168" i="1"/>
  <c r="BE168" i="1"/>
  <c r="T168" i="1"/>
  <c r="R168" i="1"/>
  <c r="P168" i="1"/>
  <c r="J168" i="1"/>
  <c r="BF168" i="1" s="1"/>
  <c r="BK167" i="1"/>
  <c r="BI167" i="1"/>
  <c r="BH167" i="1"/>
  <c r="BG167" i="1"/>
  <c r="BE167" i="1"/>
  <c r="T167" i="1"/>
  <c r="R167" i="1"/>
  <c r="P167" i="1"/>
  <c r="J167" i="1"/>
  <c r="BF167" i="1" s="1"/>
  <c r="BK166" i="1"/>
  <c r="BI166" i="1"/>
  <c r="BH166" i="1"/>
  <c r="BG166" i="1"/>
  <c r="BE166" i="1"/>
  <c r="T166" i="1"/>
  <c r="R166" i="1"/>
  <c r="P166" i="1"/>
  <c r="J166" i="1"/>
  <c r="BF166" i="1" s="1"/>
  <c r="BK165" i="1"/>
  <c r="BI165" i="1"/>
  <c r="BH165" i="1"/>
  <c r="BG165" i="1"/>
  <c r="BE165" i="1"/>
  <c r="T165" i="1"/>
  <c r="R165" i="1"/>
  <c r="P165" i="1"/>
  <c r="J165" i="1"/>
  <c r="BF165" i="1" s="1"/>
  <c r="BK163" i="1"/>
  <c r="BI163" i="1"/>
  <c r="BH163" i="1"/>
  <c r="BG163" i="1"/>
  <c r="BE163" i="1"/>
  <c r="T163" i="1"/>
  <c r="R163" i="1"/>
  <c r="P163" i="1"/>
  <c r="J163" i="1"/>
  <c r="BF163" i="1" s="1"/>
  <c r="BK162" i="1"/>
  <c r="BI162" i="1"/>
  <c r="BH162" i="1"/>
  <c r="BG162" i="1"/>
  <c r="BE162" i="1"/>
  <c r="T162" i="1"/>
  <c r="R162" i="1"/>
  <c r="P162" i="1"/>
  <c r="J162" i="1"/>
  <c r="BF162" i="1" s="1"/>
  <c r="BK161" i="1"/>
  <c r="BI161" i="1"/>
  <c r="BH161" i="1"/>
  <c r="BG161" i="1"/>
  <c r="BE161" i="1"/>
  <c r="T161" i="1"/>
  <c r="R161" i="1"/>
  <c r="P161" i="1"/>
  <c r="J161" i="1"/>
  <c r="BF161" i="1" s="1"/>
  <c r="BK160" i="1"/>
  <c r="BI160" i="1"/>
  <c r="BH160" i="1"/>
  <c r="BG160" i="1"/>
  <c r="BE160" i="1"/>
  <c r="T160" i="1"/>
  <c r="R160" i="1"/>
  <c r="P160" i="1"/>
  <c r="J160" i="1"/>
  <c r="BF160" i="1" s="1"/>
  <c r="BK159" i="1"/>
  <c r="BI159" i="1"/>
  <c r="BH159" i="1"/>
  <c r="BG159" i="1"/>
  <c r="BE159" i="1"/>
  <c r="T159" i="1"/>
  <c r="R159" i="1"/>
  <c r="P159" i="1"/>
  <c r="J159" i="1"/>
  <c r="BF159" i="1" s="1"/>
  <c r="BK158" i="1"/>
  <c r="BI158" i="1"/>
  <c r="BH158" i="1"/>
  <c r="BG158" i="1"/>
  <c r="BE158" i="1"/>
  <c r="T158" i="1"/>
  <c r="R158" i="1"/>
  <c r="P158" i="1"/>
  <c r="J158" i="1"/>
  <c r="BF158" i="1" s="1"/>
  <c r="BK157" i="1"/>
  <c r="BI157" i="1"/>
  <c r="BH157" i="1"/>
  <c r="BG157" i="1"/>
  <c r="BE157" i="1"/>
  <c r="T157" i="1"/>
  <c r="R157" i="1"/>
  <c r="P157" i="1"/>
  <c r="J157" i="1"/>
  <c r="BF157" i="1" s="1"/>
  <c r="BK156" i="1"/>
  <c r="BI156" i="1"/>
  <c r="BH156" i="1"/>
  <c r="BG156" i="1"/>
  <c r="BE156" i="1"/>
  <c r="T156" i="1"/>
  <c r="R156" i="1"/>
  <c r="P156" i="1"/>
  <c r="J156" i="1"/>
  <c r="BF156" i="1" s="1"/>
  <c r="BK155" i="1"/>
  <c r="BI155" i="1"/>
  <c r="BH155" i="1"/>
  <c r="BG155" i="1"/>
  <c r="BE155" i="1"/>
  <c r="T155" i="1"/>
  <c r="R155" i="1"/>
  <c r="P155" i="1"/>
  <c r="J155" i="1"/>
  <c r="BF155" i="1" s="1"/>
  <c r="BK154" i="1"/>
  <c r="BI154" i="1"/>
  <c r="BH154" i="1"/>
  <c r="BG154" i="1"/>
  <c r="BE154" i="1"/>
  <c r="T154" i="1"/>
  <c r="R154" i="1"/>
  <c r="P154" i="1"/>
  <c r="J154" i="1"/>
  <c r="BF154" i="1" s="1"/>
  <c r="BK153" i="1"/>
  <c r="BI153" i="1"/>
  <c r="BH153" i="1"/>
  <c r="BG153" i="1"/>
  <c r="BE153" i="1"/>
  <c r="T153" i="1"/>
  <c r="R153" i="1"/>
  <c r="P153" i="1"/>
  <c r="J153" i="1"/>
  <c r="BF153" i="1" s="1"/>
  <c r="BK151" i="1"/>
  <c r="BI151" i="1"/>
  <c r="BH151" i="1"/>
  <c r="BG151" i="1"/>
  <c r="BE151" i="1"/>
  <c r="T151" i="1"/>
  <c r="R151" i="1"/>
  <c r="P151" i="1"/>
  <c r="J151" i="1"/>
  <c r="BF151" i="1" s="1"/>
  <c r="BK150" i="1"/>
  <c r="BI150" i="1"/>
  <c r="BH150" i="1"/>
  <c r="BG150" i="1"/>
  <c r="BE150" i="1"/>
  <c r="T150" i="1"/>
  <c r="R150" i="1"/>
  <c r="P150" i="1"/>
  <c r="J150" i="1"/>
  <c r="BF150" i="1" s="1"/>
  <c r="BK149" i="1"/>
  <c r="BI149" i="1"/>
  <c r="BH149" i="1"/>
  <c r="BG149" i="1"/>
  <c r="BE149" i="1"/>
  <c r="T149" i="1"/>
  <c r="R149" i="1"/>
  <c r="P149" i="1"/>
  <c r="J149" i="1"/>
  <c r="BF149" i="1" s="1"/>
  <c r="BK148" i="1"/>
  <c r="BI148" i="1"/>
  <c r="BH148" i="1"/>
  <c r="BG148" i="1"/>
  <c r="BE148" i="1"/>
  <c r="T148" i="1"/>
  <c r="R148" i="1"/>
  <c r="P148" i="1"/>
  <c r="J148" i="1"/>
  <c r="BF148" i="1" s="1"/>
  <c r="BK147" i="1"/>
  <c r="BI147" i="1"/>
  <c r="BH147" i="1"/>
  <c r="BG147" i="1"/>
  <c r="BE147" i="1"/>
  <c r="T147" i="1"/>
  <c r="R147" i="1"/>
  <c r="P147" i="1"/>
  <c r="J147" i="1"/>
  <c r="BF147" i="1" s="1"/>
  <c r="BK146" i="1"/>
  <c r="BI146" i="1"/>
  <c r="BH146" i="1"/>
  <c r="BG146" i="1"/>
  <c r="BE146" i="1"/>
  <c r="T146" i="1"/>
  <c r="R146" i="1"/>
  <c r="P146" i="1"/>
  <c r="J146" i="1"/>
  <c r="BF146" i="1" s="1"/>
  <c r="BK145" i="1"/>
  <c r="BI145" i="1"/>
  <c r="BH145" i="1"/>
  <c r="BG145" i="1"/>
  <c r="BE145" i="1"/>
  <c r="T145" i="1"/>
  <c r="R145" i="1"/>
  <c r="P145" i="1"/>
  <c r="J145" i="1"/>
  <c r="BF145" i="1" s="1"/>
  <c r="BK144" i="1"/>
  <c r="BI144" i="1"/>
  <c r="BH144" i="1"/>
  <c r="BG144" i="1"/>
  <c r="BE144" i="1"/>
  <c r="T144" i="1"/>
  <c r="R144" i="1"/>
  <c r="P144" i="1"/>
  <c r="J144" i="1"/>
  <c r="BF144" i="1" s="1"/>
  <c r="BK143" i="1"/>
  <c r="BI143" i="1"/>
  <c r="BH143" i="1"/>
  <c r="BG143" i="1"/>
  <c r="BE143" i="1"/>
  <c r="T143" i="1"/>
  <c r="R143" i="1"/>
  <c r="P143" i="1"/>
  <c r="J143" i="1"/>
  <c r="BF143" i="1" s="1"/>
  <c r="BK142" i="1"/>
  <c r="BI142" i="1"/>
  <c r="BH142" i="1"/>
  <c r="BG142" i="1"/>
  <c r="BE142" i="1"/>
  <c r="T142" i="1"/>
  <c r="R142" i="1"/>
  <c r="P142" i="1"/>
  <c r="J142" i="1"/>
  <c r="BF142" i="1" s="1"/>
  <c r="BK141" i="1"/>
  <c r="BI141" i="1"/>
  <c r="BH141" i="1"/>
  <c r="BG141" i="1"/>
  <c r="BE141" i="1"/>
  <c r="T141" i="1"/>
  <c r="R141" i="1"/>
  <c r="P141" i="1"/>
  <c r="J141" i="1"/>
  <c r="BF141" i="1" s="1"/>
  <c r="BK140" i="1"/>
  <c r="BI140" i="1"/>
  <c r="BH140" i="1"/>
  <c r="BG140" i="1"/>
  <c r="BE140" i="1"/>
  <c r="T140" i="1"/>
  <c r="R140" i="1"/>
  <c r="P140" i="1"/>
  <c r="J140" i="1"/>
  <c r="BF140" i="1" s="1"/>
  <c r="F133" i="1"/>
  <c r="F131" i="1"/>
  <c r="E129" i="1"/>
  <c r="F91" i="1"/>
  <c r="F89" i="1"/>
  <c r="E87" i="1"/>
  <c r="J37" i="1"/>
  <c r="J36" i="1"/>
  <c r="J35" i="1"/>
  <c r="J24" i="1"/>
  <c r="E24" i="1"/>
  <c r="J92" i="1" s="1"/>
  <c r="J23" i="1"/>
  <c r="J21" i="1"/>
  <c r="E21" i="1"/>
  <c r="J133" i="1" s="1"/>
  <c r="J20" i="1"/>
  <c r="J18" i="1"/>
  <c r="E18" i="1"/>
  <c r="F134" i="1" s="1"/>
  <c r="J17" i="1"/>
  <c r="J89" i="1"/>
  <c r="E7" i="1"/>
  <c r="E85" i="1" s="1"/>
  <c r="BK334" i="1" l="1"/>
  <c r="J334" i="1" s="1"/>
  <c r="J117" i="1" s="1"/>
  <c r="R271" i="1"/>
  <c r="R289" i="1"/>
  <c r="P152" i="1"/>
  <c r="R239" i="1"/>
  <c r="R214" i="1"/>
  <c r="P307" i="1"/>
  <c r="R253" i="1"/>
  <c r="T316" i="1"/>
  <c r="P316" i="1"/>
  <c r="P334" i="1"/>
  <c r="P176" i="1"/>
  <c r="R188" i="1"/>
  <c r="T201" i="1"/>
  <c r="P201" i="1"/>
  <c r="BK201" i="1"/>
  <c r="J201" i="1" s="1"/>
  <c r="J103" i="1" s="1"/>
  <c r="P226" i="1"/>
  <c r="BK226" i="1"/>
  <c r="J226" i="1" s="1"/>
  <c r="J105" i="1" s="1"/>
  <c r="T226" i="1"/>
  <c r="P262" i="1"/>
  <c r="BK262" i="1"/>
  <c r="J262" i="1" s="1"/>
  <c r="J109" i="1" s="1"/>
  <c r="P271" i="1"/>
  <c r="BK289" i="1"/>
  <c r="J289" i="1" s="1"/>
  <c r="J112" i="1" s="1"/>
  <c r="R164" i="1"/>
  <c r="T262" i="1"/>
  <c r="T334" i="1"/>
  <c r="T176" i="1"/>
  <c r="R176" i="1"/>
  <c r="BK176" i="1"/>
  <c r="J176" i="1" s="1"/>
  <c r="J101" i="1" s="1"/>
  <c r="BK239" i="1"/>
  <c r="J239" i="1" s="1"/>
  <c r="J106" i="1" s="1"/>
  <c r="P280" i="1"/>
  <c r="T152" i="1"/>
  <c r="BK164" i="1"/>
  <c r="J164" i="1" s="1"/>
  <c r="J100" i="1" s="1"/>
  <c r="R139" i="1"/>
  <c r="BK139" i="1"/>
  <c r="J139" i="1" s="1"/>
  <c r="J98" i="1" s="1"/>
  <c r="BK152" i="1"/>
  <c r="J152" i="1" s="1"/>
  <c r="J99" i="1" s="1"/>
  <c r="T214" i="1"/>
  <c r="R298" i="1"/>
  <c r="BK298" i="1"/>
  <c r="J298" i="1" s="1"/>
  <c r="J113" i="1" s="1"/>
  <c r="R307" i="1"/>
  <c r="T307" i="1"/>
  <c r="T271" i="1"/>
  <c r="BK280" i="1"/>
  <c r="J280" i="1" s="1"/>
  <c r="J111" i="1" s="1"/>
  <c r="BK325" i="1"/>
  <c r="J325" i="1" s="1"/>
  <c r="J116" i="1" s="1"/>
  <c r="T325" i="1"/>
  <c r="R201" i="1"/>
  <c r="BK253" i="1"/>
  <c r="J253" i="1" s="1"/>
  <c r="J108" i="1" s="1"/>
  <c r="P325" i="1"/>
  <c r="J33" i="1"/>
  <c r="R152" i="1"/>
  <c r="P239" i="1"/>
  <c r="P253" i="1"/>
  <c r="BK271" i="1"/>
  <c r="J271" i="1" s="1"/>
  <c r="J110" i="1" s="1"/>
  <c r="R280" i="1"/>
  <c r="BK316" i="1"/>
  <c r="J316" i="1" s="1"/>
  <c r="J115" i="1" s="1"/>
  <c r="R334" i="1"/>
  <c r="P164" i="1"/>
  <c r="T188" i="1"/>
  <c r="T239" i="1"/>
  <c r="T253" i="1"/>
  <c r="R262" i="1"/>
  <c r="BK307" i="1"/>
  <c r="J307" i="1" s="1"/>
  <c r="J114" i="1" s="1"/>
  <c r="R316" i="1"/>
  <c r="T139" i="1"/>
  <c r="P139" i="1"/>
  <c r="F37" i="1"/>
  <c r="BK214" i="1"/>
  <c r="J214" i="1" s="1"/>
  <c r="J104" i="1" s="1"/>
  <c r="R226" i="1"/>
  <c r="P298" i="1"/>
  <c r="T164" i="1"/>
  <c r="P188" i="1"/>
  <c r="BK188" i="1"/>
  <c r="J188" i="1" s="1"/>
  <c r="J102" i="1" s="1"/>
  <c r="P214" i="1"/>
  <c r="T280" i="1"/>
  <c r="T298" i="1"/>
  <c r="F35" i="1"/>
  <c r="F36" i="1"/>
  <c r="T289" i="1"/>
  <c r="P289" i="1"/>
  <c r="R325" i="1"/>
  <c r="W29" i="2"/>
  <c r="AV94" i="2"/>
  <c r="AN95" i="2"/>
  <c r="W32" i="2"/>
  <c r="AK26" i="2"/>
  <c r="AX94" i="2"/>
  <c r="J34" i="1"/>
  <c r="F33" i="1"/>
  <c r="J91" i="1"/>
  <c r="J134" i="1"/>
  <c r="F92" i="1"/>
  <c r="E127" i="1"/>
  <c r="F34" i="1"/>
  <c r="J131" i="1"/>
  <c r="T138" i="1" l="1"/>
  <c r="R138" i="1"/>
  <c r="R252" i="1"/>
  <c r="P138" i="1"/>
  <c r="T252" i="1"/>
  <c r="P252" i="1"/>
  <c r="BK138" i="1"/>
  <c r="J138" i="1" s="1"/>
  <c r="J97" i="1" s="1"/>
  <c r="BK252" i="1"/>
  <c r="J252" i="1" s="1"/>
  <c r="J107" i="1" s="1"/>
  <c r="AK29" i="2"/>
  <c r="AK35" i="2" s="1"/>
  <c r="AT94" i="2"/>
  <c r="AN94" i="2" s="1"/>
  <c r="R137" i="1" l="1"/>
  <c r="T137" i="1"/>
  <c r="P137" i="1"/>
  <c r="BK137" i="1"/>
  <c r="J137" i="1" s="1"/>
  <c r="J30" i="1" s="1"/>
  <c r="J39" i="1" s="1"/>
  <c r="J96" i="1" l="1"/>
</calcChain>
</file>

<file path=xl/sharedStrings.xml><?xml version="1.0" encoding="utf-8"?>
<sst xmlns="http://schemas.openxmlformats.org/spreadsheetml/2006/main" count="2899" uniqueCount="611">
  <si>
    <t>{f0a5eba1-5ce2-4eb9-bc00-e0fa2d834476}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</si>
  <si>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</si>
  <si>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</si>
  <si>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</si>
  <si>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</si>
  <si>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</si>
  <si>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</si>
  <si>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1 - Osvetlenie</t>
  </si>
  <si>
    <t>JKSO:</t>
  </si>
  <si>
    <t/>
  </si>
  <si>
    <t>KS:</t>
  </si>
  <si>
    <t>Miesto:</t>
  </si>
  <si>
    <t>Roľníckej školy 1519, Komárno</t>
  </si>
  <si>
    <t>Dátum:</t>
  </si>
  <si>
    <t>Objednávateľ:</t>
  </si>
  <si>
    <t>IČO:</t>
  </si>
  <si>
    <t>36 246 093</t>
  </si>
  <si>
    <t>SAM - SHIPBUILDING AND MACHINERY a.s.</t>
  </si>
  <si>
    <t>IČ DPH:</t>
  </si>
  <si>
    <t>Zhotoviteľ:</t>
  </si>
  <si>
    <t>Projektant:</t>
  </si>
  <si>
    <t>Spracovateľ: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</si>
  <si>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</si>
  <si>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</si>
  <si>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</si>
  <si>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</si>
  <si>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</si>
  <si>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</si>
  <si>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</si>
  <si>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</si>
  <si>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</si>
  <si>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</si>
  <si>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</si>
  <si>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</si>
  <si>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</si>
  <si>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</si>
  <si>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</si>
  <si>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</si>
  <si>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</si>
  <si>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</si>
  <si>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</si>
  <si>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</si>
  <si>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</si>
  <si>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</si>
  <si>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</si>
  <si>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</si>
  <si>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</si>
  <si>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D1 - Materiál</t>
  </si>
  <si>
    <t xml:space="preserve">    D2 - Hala 1+2</t>
  </si>
  <si>
    <t xml:space="preserve">    D3 - Hala 3+4</t>
  </si>
  <si>
    <t xml:space="preserve">    D4 - Hala 5+6</t>
  </si>
  <si>
    <t xml:space="preserve">    D5 - Hala 7</t>
  </si>
  <si>
    <t xml:space="preserve">    D6 - Hala 8</t>
  </si>
  <si>
    <t xml:space="preserve">    D7 - Hala 9+10</t>
  </si>
  <si>
    <t xml:space="preserve">    D8 - Hala 11+12</t>
  </si>
  <si>
    <t xml:space="preserve">    D9 - Hala 13+14</t>
  </si>
  <si>
    <t xml:space="preserve">    D10 - Hala 15+16</t>
  </si>
  <si>
    <t>D11 - Práca</t>
  </si>
  <si>
    <t>OST - Ostatné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</si>
  <si>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</si>
  <si>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</si>
  <si>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</si>
  <si>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</si>
  <si>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</si>
  <si>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</si>
  <si>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</si>
  <si>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</si>
  <si>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</si>
  <si>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</si>
  <si>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</si>
  <si>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</si>
  <si>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</si>
  <si>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</si>
  <si>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</si>
  <si>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</si>
  <si>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D1</t>
  </si>
  <si>
    <t>Materiál</t>
  </si>
  <si>
    <t>1</t>
  </si>
  <si>
    <t>ROZPOCET</t>
  </si>
  <si>
    <t>D2</t>
  </si>
  <si>
    <t>Hala 1+2</t>
  </si>
  <si>
    <t>K</t>
  </si>
  <si>
    <t>PNT340.</t>
  </si>
  <si>
    <t>ks</t>
  </si>
  <si>
    <t>4</t>
  </si>
  <si>
    <t>2</t>
  </si>
  <si>
    <t>SLC.</t>
  </si>
  <si>
    <t>3</t>
  </si>
  <si>
    <t>SDM110.</t>
  </si>
  <si>
    <t>6</t>
  </si>
  <si>
    <t>kpl</t>
  </si>
  <si>
    <t>5</t>
  </si>
  <si>
    <t>SIO2</t>
  </si>
  <si>
    <t>8</t>
  </si>
  <si>
    <t>Pol. 5</t>
  </si>
  <si>
    <t>10</t>
  </si>
  <si>
    <t>7</t>
  </si>
  <si>
    <t>Pol. 6</t>
  </si>
  <si>
    <t>12</t>
  </si>
  <si>
    <t>Pol. 7</t>
  </si>
  <si>
    <t>Spínač ovládania skupín</t>
  </si>
  <si>
    <t>14</t>
  </si>
  <si>
    <t>9</t>
  </si>
  <si>
    <t>Pol. 8</t>
  </si>
  <si>
    <t>Riadiaca rozvodnica</t>
  </si>
  <si>
    <t>16</t>
  </si>
  <si>
    <t>Pol. 9</t>
  </si>
  <si>
    <t>Kábel na prepojenie snímačov</t>
  </si>
  <si>
    <t>bm</t>
  </si>
  <si>
    <t>18</t>
  </si>
  <si>
    <t>11</t>
  </si>
  <si>
    <t>Pol. 10</t>
  </si>
  <si>
    <t>20</t>
  </si>
  <si>
    <t>sada</t>
  </si>
  <si>
    <t>Doplnenie istenia</t>
  </si>
  <si>
    <t>22</t>
  </si>
  <si>
    <t>13</t>
  </si>
  <si>
    <t>sada.1</t>
  </si>
  <si>
    <t>Podružný materiál (svorky, krabičky, držiaky)</t>
  </si>
  <si>
    <t>24</t>
  </si>
  <si>
    <t>D3</t>
  </si>
  <si>
    <t>Hala 3+4</t>
  </si>
  <si>
    <t>PNT340..</t>
  </si>
  <si>
    <t>26</t>
  </si>
  <si>
    <t>15</t>
  </si>
  <si>
    <t>SLC...</t>
  </si>
  <si>
    <t>28</t>
  </si>
  <si>
    <t>SDM110...</t>
  </si>
  <si>
    <t>30</t>
  </si>
  <si>
    <t>Pol. 16</t>
  </si>
  <si>
    <t>32</t>
  </si>
  <si>
    <t>19</t>
  </si>
  <si>
    <t>Pol. 17</t>
  </si>
  <si>
    <t>34</t>
  </si>
  <si>
    <t>Pol. 18</t>
  </si>
  <si>
    <t>36</t>
  </si>
  <si>
    <t>21</t>
  </si>
  <si>
    <t>Pol. 19</t>
  </si>
  <si>
    <t>38</t>
  </si>
  <si>
    <t>Pol. 20</t>
  </si>
  <si>
    <t>40</t>
  </si>
  <si>
    <t>23</t>
  </si>
  <si>
    <t>Pol. 21</t>
  </si>
  <si>
    <t>42</t>
  </si>
  <si>
    <t>44</t>
  </si>
  <si>
    <t>25</t>
  </si>
  <si>
    <t>46</t>
  </si>
  <si>
    <t>D4</t>
  </si>
  <si>
    <t>Hala 5+6</t>
  </si>
  <si>
    <t>PNT340.1</t>
  </si>
  <si>
    <t>48</t>
  </si>
  <si>
    <t>27</t>
  </si>
  <si>
    <t>SLC.1.</t>
  </si>
  <si>
    <t>50</t>
  </si>
  <si>
    <t>SDM110.1</t>
  </si>
  <si>
    <t>52</t>
  </si>
  <si>
    <t>Pol. 27</t>
  </si>
  <si>
    <t>54</t>
  </si>
  <si>
    <t>31</t>
  </si>
  <si>
    <t>Pol. 28</t>
  </si>
  <si>
    <t>56</t>
  </si>
  <si>
    <t>Pol. 29</t>
  </si>
  <si>
    <t>58</t>
  </si>
  <si>
    <t>33</t>
  </si>
  <si>
    <t>Pol. 30</t>
  </si>
  <si>
    <t>60</t>
  </si>
  <si>
    <t>Pol. 31</t>
  </si>
  <si>
    <t>Kábel bezhal. na prepojenie snímačov</t>
  </si>
  <si>
    <t>62</t>
  </si>
  <si>
    <t>35</t>
  </si>
  <si>
    <t>Pol. 32</t>
  </si>
  <si>
    <t>64</t>
  </si>
  <si>
    <t>sada.2</t>
  </si>
  <si>
    <t>66</t>
  </si>
  <si>
    <t>37</t>
  </si>
  <si>
    <t>sada.3</t>
  </si>
  <si>
    <t>68</t>
  </si>
  <si>
    <t>D5</t>
  </si>
  <si>
    <t>Hala 7</t>
  </si>
  <si>
    <t>PNT340..1</t>
  </si>
  <si>
    <t>70</t>
  </si>
  <si>
    <t>39</t>
  </si>
  <si>
    <t>SLC.2</t>
  </si>
  <si>
    <t>72</t>
  </si>
  <si>
    <t>SDM110.2..</t>
  </si>
  <si>
    <t>74</t>
  </si>
  <si>
    <t>Pol. 38</t>
  </si>
  <si>
    <t>76</t>
  </si>
  <si>
    <t>43</t>
  </si>
  <si>
    <t>Pol. 39</t>
  </si>
  <si>
    <t>78</t>
  </si>
  <si>
    <t>Pol. 40</t>
  </si>
  <si>
    <t>80</t>
  </si>
  <si>
    <t>45</t>
  </si>
  <si>
    <t>Pol. 41</t>
  </si>
  <si>
    <t>82</t>
  </si>
  <si>
    <t>Pol. 42</t>
  </si>
  <si>
    <t>84</t>
  </si>
  <si>
    <t>47</t>
  </si>
  <si>
    <t>Pol. 43</t>
  </si>
  <si>
    <t>86</t>
  </si>
  <si>
    <t>sada.4</t>
  </si>
  <si>
    <t>88</t>
  </si>
  <si>
    <t>49</t>
  </si>
  <si>
    <t>sada.5</t>
  </si>
  <si>
    <t>90</t>
  </si>
  <si>
    <t>D6</t>
  </si>
  <si>
    <t>Hala 8</t>
  </si>
  <si>
    <t>PNT340.2</t>
  </si>
  <si>
    <t>92</t>
  </si>
  <si>
    <t>51</t>
  </si>
  <si>
    <t>SLC.3</t>
  </si>
  <si>
    <t>94</t>
  </si>
  <si>
    <t>SDM110.2</t>
  </si>
  <si>
    <t>96</t>
  </si>
  <si>
    <t>Pol. 49</t>
  </si>
  <si>
    <t>98</t>
  </si>
  <si>
    <t>55</t>
  </si>
  <si>
    <t>Pol. 50</t>
  </si>
  <si>
    <t>100</t>
  </si>
  <si>
    <t>Pol. 51</t>
  </si>
  <si>
    <t>102</t>
  </si>
  <si>
    <t>57</t>
  </si>
  <si>
    <t>Pol. 52</t>
  </si>
  <si>
    <t>104</t>
  </si>
  <si>
    <t>Pol. 53</t>
  </si>
  <si>
    <t>106</t>
  </si>
  <si>
    <t>59</t>
  </si>
  <si>
    <t>Pol. 54</t>
  </si>
  <si>
    <t>108</t>
  </si>
  <si>
    <t>Pol. 55</t>
  </si>
  <si>
    <t>110</t>
  </si>
  <si>
    <t>61</t>
  </si>
  <si>
    <t>sada.6</t>
  </si>
  <si>
    <t>112</t>
  </si>
  <si>
    <t>sada.7</t>
  </si>
  <si>
    <t>114</t>
  </si>
  <si>
    <t>D7</t>
  </si>
  <si>
    <t>Hala 9+10</t>
  </si>
  <si>
    <t>63</t>
  </si>
  <si>
    <t>PNT340.3</t>
  </si>
  <si>
    <t>116</t>
  </si>
  <si>
    <t>SLC.3.</t>
  </si>
  <si>
    <t>118</t>
  </si>
  <si>
    <t>65</t>
  </si>
  <si>
    <t>SDM110.3</t>
  </si>
  <si>
    <t>120</t>
  </si>
  <si>
    <t>67</t>
  </si>
  <si>
    <t>Pol. 61</t>
  </si>
  <si>
    <t>122</t>
  </si>
  <si>
    <t>Pol. 62</t>
  </si>
  <si>
    <t>124</t>
  </si>
  <si>
    <t>69</t>
  </si>
  <si>
    <t>Pol. 63</t>
  </si>
  <si>
    <t>126</t>
  </si>
  <si>
    <t>Pol. 64</t>
  </si>
  <si>
    <t>128</t>
  </si>
  <si>
    <t>71</t>
  </si>
  <si>
    <t>Pol. 65</t>
  </si>
  <si>
    <t>130</t>
  </si>
  <si>
    <t>Pol. 66</t>
  </si>
  <si>
    <t>132</t>
  </si>
  <si>
    <t>73</t>
  </si>
  <si>
    <t>Pol. 67</t>
  </si>
  <si>
    <t>134</t>
  </si>
  <si>
    <t>136</t>
  </si>
  <si>
    <t>75</t>
  </si>
  <si>
    <t>138</t>
  </si>
  <si>
    <t>D8</t>
  </si>
  <si>
    <t>Hala 11+12</t>
  </si>
  <si>
    <t>PNT340.4</t>
  </si>
  <si>
    <t>140</t>
  </si>
  <si>
    <t>77</t>
  </si>
  <si>
    <t>SLC.5</t>
  </si>
  <si>
    <t>142</t>
  </si>
  <si>
    <t>SDM110.5</t>
  </si>
  <si>
    <t>144</t>
  </si>
  <si>
    <t>Pol. 73</t>
  </si>
  <si>
    <t>146</t>
  </si>
  <si>
    <t>81</t>
  </si>
  <si>
    <t>Pol. 74</t>
  </si>
  <si>
    <t>148</t>
  </si>
  <si>
    <t>Pol. 75</t>
  </si>
  <si>
    <t>150</t>
  </si>
  <si>
    <t>83</t>
  </si>
  <si>
    <t>Pol. 76</t>
  </si>
  <si>
    <t>152</t>
  </si>
  <si>
    <t>Pol. 77</t>
  </si>
  <si>
    <t>154</t>
  </si>
  <si>
    <t>85</t>
  </si>
  <si>
    <t>Pol. 78</t>
  </si>
  <si>
    <t>156</t>
  </si>
  <si>
    <t>158</t>
  </si>
  <si>
    <t>87</t>
  </si>
  <si>
    <t>160</t>
  </si>
  <si>
    <t>D9</t>
  </si>
  <si>
    <t>Hala 13+14</t>
  </si>
  <si>
    <t>PNT340.6</t>
  </si>
  <si>
    <t>162</t>
  </si>
  <si>
    <t>89</t>
  </si>
  <si>
    <t>SLC.7</t>
  </si>
  <si>
    <t>164</t>
  </si>
  <si>
    <t>SDM110.6</t>
  </si>
  <si>
    <t>166</t>
  </si>
  <si>
    <t>Pol. 84</t>
  </si>
  <si>
    <t>168</t>
  </si>
  <si>
    <t>93</t>
  </si>
  <si>
    <t>Pol. 85</t>
  </si>
  <si>
    <t>170</t>
  </si>
  <si>
    <t>Pol. 86</t>
  </si>
  <si>
    <t>172</t>
  </si>
  <si>
    <t>95</t>
  </si>
  <si>
    <t>Pol. 87</t>
  </si>
  <si>
    <t>174</t>
  </si>
  <si>
    <t>Pol. 88</t>
  </si>
  <si>
    <t>176</t>
  </si>
  <si>
    <t>97</t>
  </si>
  <si>
    <t>Pol. 89</t>
  </si>
  <si>
    <t>178</t>
  </si>
  <si>
    <t>Pol. 90</t>
  </si>
  <si>
    <t>180</t>
  </si>
  <si>
    <t>99</t>
  </si>
  <si>
    <t>182</t>
  </si>
  <si>
    <t>184</t>
  </si>
  <si>
    <t>D10</t>
  </si>
  <si>
    <t>Hala 15+16</t>
  </si>
  <si>
    <t>101</t>
  </si>
  <si>
    <t>PNT340</t>
  </si>
  <si>
    <t>186</t>
  </si>
  <si>
    <t>SLC</t>
  </si>
  <si>
    <t>188</t>
  </si>
  <si>
    <t>103</t>
  </si>
  <si>
    <t>SDM110</t>
  </si>
  <si>
    <t>190</t>
  </si>
  <si>
    <t>105</t>
  </si>
  <si>
    <t>Pol. 96</t>
  </si>
  <si>
    <t>192</t>
  </si>
  <si>
    <t>Pol. 97</t>
  </si>
  <si>
    <t>194</t>
  </si>
  <si>
    <t>107</t>
  </si>
  <si>
    <t>Pol. 98</t>
  </si>
  <si>
    <t>196</t>
  </si>
  <si>
    <t>Pol. 99</t>
  </si>
  <si>
    <t>198</t>
  </si>
  <si>
    <t>109</t>
  </si>
  <si>
    <t>Pol. 100</t>
  </si>
  <si>
    <t>200</t>
  </si>
  <si>
    <t>Pol. 101</t>
  </si>
  <si>
    <t>202</t>
  </si>
  <si>
    <t>111</t>
  </si>
  <si>
    <t>sada.8</t>
  </si>
  <si>
    <t>Doplnenie výzbroje rozvádzača</t>
  </si>
  <si>
    <t>204</t>
  </si>
  <si>
    <t>206</t>
  </si>
  <si>
    <t>113</t>
  </si>
  <si>
    <t>Pol. 104</t>
  </si>
  <si>
    <t>Kábel na kompletné prekáblovanie sviet.</t>
  </si>
  <si>
    <t>208</t>
  </si>
  <si>
    <t>D11</t>
  </si>
  <si>
    <t>Práca</t>
  </si>
  <si>
    <t>Pol. 105</t>
  </si>
  <si>
    <t>Demontáž svietidiel</t>
  </si>
  <si>
    <t>210</t>
  </si>
  <si>
    <t>115</t>
  </si>
  <si>
    <t>Pol. 106</t>
  </si>
  <si>
    <t>Montáž svietidiel</t>
  </si>
  <si>
    <t>212</t>
  </si>
  <si>
    <t>Pol. 107</t>
  </si>
  <si>
    <t>Osadenie  riadiacej rozvodnice</t>
  </si>
  <si>
    <t>214</t>
  </si>
  <si>
    <t>117</t>
  </si>
  <si>
    <t>Pol. 108</t>
  </si>
  <si>
    <t>Úprava rozvádzača</t>
  </si>
  <si>
    <t>216</t>
  </si>
  <si>
    <t>Pol. 109</t>
  </si>
  <si>
    <t>Montáž snímačov</t>
  </si>
  <si>
    <t>218</t>
  </si>
  <si>
    <t>119</t>
  </si>
  <si>
    <t>Pol. 110</t>
  </si>
  <si>
    <t>Naprogramovanie riad. jednotky</t>
  </si>
  <si>
    <t>220</t>
  </si>
  <si>
    <t>Pol. 111</t>
  </si>
  <si>
    <t>Prenájom plošiny</t>
  </si>
  <si>
    <t>dní</t>
  </si>
  <si>
    <t>222</t>
  </si>
  <si>
    <t>121</t>
  </si>
  <si>
    <t>Pol. 112</t>
  </si>
  <si>
    <t>Uloženie kábla do hr. 2,5mm</t>
  </si>
  <si>
    <t>224</t>
  </si>
  <si>
    <t>Pol. 113</t>
  </si>
  <si>
    <t>226</t>
  </si>
  <si>
    <t>123</t>
  </si>
  <si>
    <t>Pol. 114</t>
  </si>
  <si>
    <t>228</t>
  </si>
  <si>
    <t>Pol. 115</t>
  </si>
  <si>
    <t>230</t>
  </si>
  <si>
    <t>125</t>
  </si>
  <si>
    <t>Pol. 116</t>
  </si>
  <si>
    <t>232</t>
  </si>
  <si>
    <t>Pol. 117</t>
  </si>
  <si>
    <t>234</t>
  </si>
  <si>
    <t>127</t>
  </si>
  <si>
    <t>Pol. 118</t>
  </si>
  <si>
    <t>236</t>
  </si>
  <si>
    <t>Pol. 119</t>
  </si>
  <si>
    <t>238</t>
  </si>
  <si>
    <t>129</t>
  </si>
  <si>
    <t>Pol. 120</t>
  </si>
  <si>
    <t>240</t>
  </si>
  <si>
    <t>Pol. 121</t>
  </si>
  <si>
    <t>242</t>
  </si>
  <si>
    <t>131</t>
  </si>
  <si>
    <t>Pol. 122</t>
  </si>
  <si>
    <t>244</t>
  </si>
  <si>
    <t>Pol. 123</t>
  </si>
  <si>
    <t>246</t>
  </si>
  <si>
    <t>133</t>
  </si>
  <si>
    <t>Pol. 124</t>
  </si>
  <si>
    <t>248</t>
  </si>
  <si>
    <t>Pol. 125</t>
  </si>
  <si>
    <t>250</t>
  </si>
  <si>
    <t>135</t>
  </si>
  <si>
    <t>Pol. 126</t>
  </si>
  <si>
    <t>252</t>
  </si>
  <si>
    <t>Pol. 127</t>
  </si>
  <si>
    <t>254</t>
  </si>
  <si>
    <t>137</t>
  </si>
  <si>
    <t>Pol. 128</t>
  </si>
  <si>
    <t>256</t>
  </si>
  <si>
    <t>Pol. 129</t>
  </si>
  <si>
    <t>258</t>
  </si>
  <si>
    <t>139</t>
  </si>
  <si>
    <t>Pol. 130</t>
  </si>
  <si>
    <t>260</t>
  </si>
  <si>
    <t>Pol. 131</t>
  </si>
  <si>
    <t>262</t>
  </si>
  <si>
    <t>141</t>
  </si>
  <si>
    <t>Pol. 132</t>
  </si>
  <si>
    <t>264</t>
  </si>
  <si>
    <t>Pol. 133</t>
  </si>
  <si>
    <t>266</t>
  </si>
  <si>
    <t>143</t>
  </si>
  <si>
    <t>Pol. 134</t>
  </si>
  <si>
    <t>268</t>
  </si>
  <si>
    <t>Pol. 135</t>
  </si>
  <si>
    <t>270</t>
  </si>
  <si>
    <t>145</t>
  </si>
  <si>
    <t>Pol. 136</t>
  </si>
  <si>
    <t>272</t>
  </si>
  <si>
    <t>Pol. 137</t>
  </si>
  <si>
    <t>274</t>
  </si>
  <si>
    <t>147</t>
  </si>
  <si>
    <t>Pol. 138</t>
  </si>
  <si>
    <t>276</t>
  </si>
  <si>
    <t>Pol. 139</t>
  </si>
  <si>
    <t>278</t>
  </si>
  <si>
    <t>149</t>
  </si>
  <si>
    <t>Pol. 140</t>
  </si>
  <si>
    <t>280</t>
  </si>
  <si>
    <t>Pol. 141</t>
  </si>
  <si>
    <t>282</t>
  </si>
  <si>
    <t>151</t>
  </si>
  <si>
    <t>Pol. 142</t>
  </si>
  <si>
    <t>284</t>
  </si>
  <si>
    <t>Pol. 143</t>
  </si>
  <si>
    <t>286</t>
  </si>
  <si>
    <t>153</t>
  </si>
  <si>
    <t>Pol. 144</t>
  </si>
  <si>
    <t>288</t>
  </si>
  <si>
    <t>Pol. 145</t>
  </si>
  <si>
    <t>290</t>
  </si>
  <si>
    <t>155</t>
  </si>
  <si>
    <t>Pol. 146</t>
  </si>
  <si>
    <t>292</t>
  </si>
  <si>
    <t>Pol. 147</t>
  </si>
  <si>
    <t>294</t>
  </si>
  <si>
    <t>157</t>
  </si>
  <si>
    <t>Pol. 148</t>
  </si>
  <si>
    <t>296</t>
  </si>
  <si>
    <t>Pol. 149</t>
  </si>
  <si>
    <t>298</t>
  </si>
  <si>
    <t>159</t>
  </si>
  <si>
    <t>Pol. 150</t>
  </si>
  <si>
    <t>300</t>
  </si>
  <si>
    <t>Pol. 151</t>
  </si>
  <si>
    <t>302</t>
  </si>
  <si>
    <t>161</t>
  </si>
  <si>
    <t>Pol. 152</t>
  </si>
  <si>
    <t>304</t>
  </si>
  <si>
    <t>Pol. 153</t>
  </si>
  <si>
    <t>306</t>
  </si>
  <si>
    <t>163</t>
  </si>
  <si>
    <t>Pol. 154</t>
  </si>
  <si>
    <t>308</t>
  </si>
  <si>
    <t>Pol. 155</t>
  </si>
  <si>
    <t>310</t>
  </si>
  <si>
    <t>165</t>
  </si>
  <si>
    <t>Pol. 156</t>
  </si>
  <si>
    <t>312</t>
  </si>
  <si>
    <t>Pol. 157</t>
  </si>
  <si>
    <t>314</t>
  </si>
  <si>
    <t>167</t>
  </si>
  <si>
    <t>Pol. 158</t>
  </si>
  <si>
    <t>316</t>
  </si>
  <si>
    <t>Pol. 159</t>
  </si>
  <si>
    <t>318</t>
  </si>
  <si>
    <t>169</t>
  </si>
  <si>
    <t>Pol. 160</t>
  </si>
  <si>
    <t>320</t>
  </si>
  <si>
    <t>Pol. 161</t>
  </si>
  <si>
    <t>322</t>
  </si>
  <si>
    <t>171</t>
  </si>
  <si>
    <t>Pol. 162</t>
  </si>
  <si>
    <t>324</t>
  </si>
  <si>
    <t>Pol. 163</t>
  </si>
  <si>
    <t>326</t>
  </si>
  <si>
    <t>173</t>
  </si>
  <si>
    <t>Pol. 164</t>
  </si>
  <si>
    <t>328</t>
  </si>
  <si>
    <t>Pol. 165</t>
  </si>
  <si>
    <t>330</t>
  </si>
  <si>
    <t>175</t>
  </si>
  <si>
    <t>Pol. 166</t>
  </si>
  <si>
    <t>332</t>
  </si>
  <si>
    <t>Pol. 167</t>
  </si>
  <si>
    <t>334</t>
  </si>
  <si>
    <t>177</t>
  </si>
  <si>
    <t>Pol. 168</t>
  </si>
  <si>
    <t>336</t>
  </si>
  <si>
    <t>Pol. 169</t>
  </si>
  <si>
    <t>338</t>
  </si>
  <si>
    <t>179</t>
  </si>
  <si>
    <t>Pol. 170</t>
  </si>
  <si>
    <t>340</t>
  </si>
  <si>
    <t>Pol. 171</t>
  </si>
  <si>
    <t>342</t>
  </si>
  <si>
    <t>181</t>
  </si>
  <si>
    <t>Pol. 172</t>
  </si>
  <si>
    <t>344</t>
  </si>
  <si>
    <t>Pol. 173</t>
  </si>
  <si>
    <t>346</t>
  </si>
  <si>
    <t>183</t>
  </si>
  <si>
    <t>Pol. 174</t>
  </si>
  <si>
    <t>348</t>
  </si>
  <si>
    <t>Pol. 175</t>
  </si>
  <si>
    <t>350</t>
  </si>
  <si>
    <t>185</t>
  </si>
  <si>
    <t>Pol. 176</t>
  </si>
  <si>
    <t>352</t>
  </si>
  <si>
    <t>OST</t>
  </si>
  <si>
    <t>Ostatné</t>
  </si>
  <si>
    <t>Revízie</t>
  </si>
  <si>
    <t>512</t>
  </si>
  <si>
    <t>-2132590435</t>
  </si>
  <si>
    <t>187</t>
  </si>
  <si>
    <t>Projekt skut. Vyhotovenia</t>
  </si>
  <si>
    <t>522041908</t>
  </si>
  <si>
    <t>Export Komplet</t>
  </si>
  <si>
    <t>2.0</t>
  </si>
  <si>
    <t>ZAMOK</t>
  </si>
  <si>
    <t>{f9a8eb47-3f73-4408-8398-ebce403366e5}</t>
  </si>
  <si>
    <t>0,001</t>
  </si>
  <si>
    <t>REKAPITULÁCIA STAVBY</t>
  </si>
  <si>
    <t>Návod na vyplnenie</t>
  </si>
  <si>
    <t>Kód:</t>
  </si>
  <si>
    <t>2020-10-08-v2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</si>
  <si>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</si>
  <si>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Výmena osvetlenia vo výrobných halách č.1-16</t>
  </si>
  <si>
    <t>Vyplň údaj</t>
  </si>
  <si>
    <t xml:space="preserve"> </t>
  </si>
  <si>
    <t>True</t>
  </si>
  <si>
    <t>0,01</t>
  </si>
  <si>
    <t>REKAPITULÁCIA OBJEKTOV STAVBY</t>
  </si>
  <si>
    <t>Informatívne údaje z listov zákaziek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</si>
  <si>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</si>
  <si>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</si>
  <si>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</si>
  <si>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</si>
  <si>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</si>
  <si>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</si>
  <si>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</si>
  <si>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</si>
  <si>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</si>
  <si>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</si>
  <si>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</si>
  <si>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</si>
  <si>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</si>
  <si>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</si>
  <si>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</si>
  <si>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###NOIMPORT###</t>
  </si>
  <si>
    <t>IMPORT</t>
  </si>
  <si>
    <t>{00000000-0000-0000-0000-000000000000}</t>
  </si>
  <si>
    <t>/</t>
  </si>
  <si>
    <t>Osvetlenie</t>
  </si>
  <si>
    <t>STA</t>
  </si>
  <si>
    <t>Modulátor Panter PNT-340 - Trojfázový NF modulátor (40A/fáza) pre komunikáciu so stmievacími modulmi; resp. adekvátny ekvivalent</t>
  </si>
  <si>
    <t>Podružný elektromer - Elektromer s komunikáciou modbus; resp. adekvátny ekvivalent</t>
  </si>
  <si>
    <t>CEC SED LED Highbay 240W (H2) - Svietidlo Highbay 240W, 160lm/W s regulovateľným predradníkom 1-10V; resp. adekvátny ekvivalent</t>
  </si>
  <si>
    <t>CEC SED LED Highbay 200W (H1) - Svietidlo Highbay 200W, 160lm/W s regulovateľným   predradníkom 1-10V; resp. adekvátny ekvivalent</t>
  </si>
  <si>
    <t>Snímač osvetlenia (modbus) SIO2 - Snímač osvetlenia s komunikáciou modbus; ; resp. adekvátny ekvivalent </t>
  </si>
  <si>
    <t>DIM BAR SDM-110 - Stmievací modul (1-10V), ovládajúci svietidlo na základe pokynov z modulátora; ; resp. adekvátny ekvivalent</t>
  </si>
  <si>
    <t>Riadiaca jednotka LUMIMASTER SLC-NOM - Riadiaca jednotka umožňujúca vzdialený prístup cez ethernet, resp. GSM/GPRS; resp. adekvátny ekvivalent</t>
  </si>
  <si>
    <t>DIM BAR SDM-110 - Stmievací modul (1-10V), ovládajúci svietidlo na základe pokynov z modulátora; resp. adekvátny ekvivalent </t>
  </si>
  <si>
    <t>Snímač osvetlenia (modbus) SIO2 - Snímač osvetlenia s komunikáciou modbus; resp. adekvátny ekvivalent</t>
  </si>
  <si>
    <t>CEC SED LED Highbay 160W - Svietidlo Highbay 160W, 160lm/W s regulovateľným   predradníkom 1-10V; resp. adekvátny ekvivalent</t>
  </si>
  <si>
    <t>DIM BAR SDM-110 - Stmievací modul (1-10V), ovládajúci svietidlo na základe pokynov z modulátora; resp. adekvátny ekvivalent</t>
  </si>
  <si>
    <t>CEC SED LED Highbay 160W - Svietidlo Highbay 160W, 160lm/W s regulovateľným predradníkom 1-10V; resp. adekvátny ekvivalent</t>
  </si>
  <si>
    <t>Snímač osvetlenia (modbus) SIO2 - Snímač osvetlenia s komunikáciou modbus; resp. adekvátny ekvivalent </t>
  </si>
  <si>
    <t>Riadiaca jednotka LUMIMASTER SLC-NOM - Riadiaca jednotka umožňujúca vzdialený prístup cez ethernet, resp. GSM/GPRS; resp. adekvátny ekvivalent </t>
  </si>
  <si>
    <t>CEC SED LED Highbay 200W - Svietidlo Highbay 200W, 160lm/W s regulovateľným predradníkom 1-10V; resp. adekvátny ekvivalent</t>
  </si>
  <si>
    <t>CEC SED LED Highbay 240W - Svietidlo Highbay 240W, 160lm/W s regulovateľným predradníkom 1-10V; resp. adekvátny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</si>
</sst>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#,##0.00%"/>
    <numFmt numFmtId="166" formatCode="#,##0.000"/>
    <numFmt numFmtId="167" formatCode="#,##0.00000"/>
  </numFmts>
  <fonts count="32" x14ac:knownFonts="1">
    <font>
      <sz val="11"/>
      <color theme="1"/>
      <name val="Calibri"/>
      <family val="2"/>
      <charset val="238"/>
      <scheme val="minor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12"/>
      <name val="Arial CE"/>
    </font>
    <font>
      <u/>
      <sz val="11"/>
      <color theme="10"/>
      <name val="Calibri"/>
      <family val="2"/>
      <charset val="238"/>
      <scheme val="minor"/>
    </font>
    <font>
      <sz val="18"/>
      <color theme="10"/>
      <name val="Wingdings 2"/>
      <family val="1"/>
      <charset val="2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rgb="FFBEBEBE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9" fillId="3" borderId="5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center" vertical="center"/>
    </xf>
    <xf numFmtId="4" fontId="9" fillId="3" borderId="6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164" fontId="5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wrapText="1"/>
    </xf>
    <xf numFmtId="0" fontId="11" fillId="3" borderId="0" xfId="0" applyFont="1" applyFill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11" fillId="3" borderId="0" xfId="0" applyFont="1" applyFill="1" applyAlignment="1" applyProtection="1">
      <alignment horizontal="right" vertical="center"/>
    </xf>
    <xf numFmtId="0" fontId="12" fillId="0" borderId="0" xfId="0" applyFont="1" applyAlignment="1" applyProtection="1">
      <alignment horizontal="left" vertical="center"/>
    </xf>
    <xf numFmtId="4" fontId="7" fillId="0" borderId="0" xfId="0" applyNumberFormat="1" applyFont="1" applyAlignment="1" applyProtection="1">
      <alignment vertical="center"/>
    </xf>
    <xf numFmtId="0" fontId="13" fillId="0" borderId="3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12" xfId="0" applyFont="1" applyBorder="1" applyAlignment="1" applyProtection="1">
      <alignment horizontal="left" vertical="center"/>
    </xf>
    <xf numFmtId="0" fontId="13" fillId="0" borderId="12" xfId="0" applyFont="1" applyBorder="1" applyAlignment="1" applyProtection="1">
      <alignment vertical="center"/>
    </xf>
    <xf numFmtId="4" fontId="13" fillId="0" borderId="12" xfId="0" applyNumberFormat="1" applyFont="1" applyBorder="1" applyAlignment="1" applyProtection="1">
      <alignment vertical="center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3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12" xfId="0" applyFont="1" applyBorder="1" applyAlignment="1" applyProtection="1">
      <alignment horizontal="left" vertical="center"/>
    </xf>
    <xf numFmtId="0" fontId="14" fillId="0" borderId="12" xfId="0" applyFont="1" applyBorder="1" applyAlignment="1" applyProtection="1">
      <alignment vertical="center"/>
    </xf>
    <xf numFmtId="4" fontId="14" fillId="0" borderId="12" xfId="0" applyNumberFormat="1" applyFont="1" applyBorder="1" applyAlignment="1" applyProtection="1">
      <alignment vertical="center"/>
    </xf>
    <xf numFmtId="0" fontId="14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0" fontId="11" fillId="3" borderId="14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0" fontId="11" fillId="3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 applyProtection="1">
      <alignment horizontal="left" vertical="center"/>
    </xf>
    <xf numFmtId="166" fontId="7" fillId="0" borderId="0" xfId="0" applyNumberFormat="1" applyFont="1" applyAlignment="1" applyProtection="1"/>
    <xf numFmtId="0" fontId="0" fillId="0" borderId="16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167" fontId="16" fillId="0" borderId="4" xfId="0" applyNumberFormat="1" applyFont="1" applyBorder="1" applyAlignment="1" applyProtection="1"/>
    <xf numFmtId="167" fontId="16" fillId="0" borderId="17" xfId="0" applyNumberFormat="1" applyFont="1" applyBorder="1" applyAlignment="1" applyProtection="1"/>
    <xf numFmtId="166" fontId="17" fillId="0" borderId="0" xfId="0" applyNumberFormat="1" applyFont="1" applyAlignment="1">
      <alignment vertical="center"/>
    </xf>
    <xf numFmtId="0" fontId="18" fillId="0" borderId="0" xfId="0" applyFont="1" applyAlignment="1"/>
    <xf numFmtId="0" fontId="18" fillId="0" borderId="3" xfId="0" applyFont="1" applyBorder="1" applyAlignment="1" applyProtection="1"/>
    <xf numFmtId="0" fontId="18" fillId="0" borderId="0" xfId="0" applyFont="1" applyAlignment="1" applyProtection="1"/>
    <xf numFmtId="0" fontId="18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0" fontId="18" fillId="0" borderId="0" xfId="0" applyFont="1" applyAlignment="1" applyProtection="1">
      <protection locked="0"/>
    </xf>
    <xf numFmtId="166" fontId="13" fillId="0" borderId="0" xfId="0" applyNumberFormat="1" applyFont="1" applyAlignment="1" applyProtection="1"/>
    <xf numFmtId="0" fontId="18" fillId="0" borderId="3" xfId="0" applyFont="1" applyBorder="1" applyAlignment="1"/>
    <xf numFmtId="0" fontId="18" fillId="0" borderId="18" xfId="0" applyFont="1" applyBorder="1" applyAlignment="1" applyProtection="1"/>
    <xf numFmtId="0" fontId="18" fillId="0" borderId="0" xfId="0" applyFont="1" applyBorder="1" applyAlignment="1" applyProtection="1"/>
    <xf numFmtId="167" fontId="18" fillId="0" borderId="0" xfId="0" applyNumberFormat="1" applyFont="1" applyBorder="1" applyAlignment="1" applyProtection="1"/>
    <xf numFmtId="167" fontId="18" fillId="0" borderId="19" xfId="0" applyNumberFormat="1" applyFont="1" applyBorder="1" applyAlignment="1" applyProtection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6" fontId="18" fillId="0" borderId="0" xfId="0" applyNumberFormat="1" applyFont="1" applyAlignment="1">
      <alignment vertical="center"/>
    </xf>
    <xf numFmtId="0" fontId="14" fillId="0" borderId="0" xfId="0" applyFont="1" applyAlignment="1" applyProtection="1">
      <alignment horizontal="left"/>
    </xf>
    <xf numFmtId="166" fontId="14" fillId="0" borderId="0" xfId="0" applyNumberFormat="1" applyFont="1" applyAlignment="1" applyProtection="1"/>
    <xf numFmtId="0" fontId="11" fillId="0" borderId="20" xfId="0" applyFont="1" applyBorder="1" applyAlignment="1" applyProtection="1">
      <alignment horizontal="center" vertical="center"/>
    </xf>
    <xf numFmtId="49" fontId="11" fillId="0" borderId="20" xfId="0" applyNumberFormat="1" applyFont="1" applyBorder="1" applyAlignment="1" applyProtection="1">
      <alignment horizontal="left" vertical="center" wrapText="1"/>
    </xf>
    <xf numFmtId="0" fontId="11" fillId="0" borderId="20" xfId="0" applyFont="1" applyBorder="1" applyAlignment="1" applyProtection="1">
      <alignment horizontal="left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166" fontId="11" fillId="0" borderId="20" xfId="0" applyNumberFormat="1" applyFont="1" applyBorder="1" applyAlignment="1" applyProtection="1">
      <alignment vertical="center"/>
    </xf>
    <xf numFmtId="166" fontId="11" fillId="2" borderId="20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15" fillId="2" borderId="18" xfId="0" applyFont="1" applyFill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167" fontId="15" fillId="0" borderId="0" xfId="0" applyNumberFormat="1" applyFont="1" applyBorder="1" applyAlignment="1" applyProtection="1">
      <alignment vertical="center"/>
    </xf>
    <xf numFmtId="167" fontId="15" fillId="0" borderId="19" xfId="0" applyNumberFormat="1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6" fontId="0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0" xfId="0" applyProtection="1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0" fontId="0" fillId="0" borderId="8" xfId="0" applyBorder="1" applyProtection="1"/>
    <xf numFmtId="0" fontId="6" fillId="0" borderId="9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0" fillId="4" borderId="0" xfId="0" applyFont="1" applyFill="1" applyAlignment="1" applyProtection="1">
      <alignment vertical="center"/>
    </xf>
    <xf numFmtId="0" fontId="9" fillId="4" borderId="5" xfId="0" applyFont="1" applyFill="1" applyBorder="1" applyAlignment="1" applyProtection="1">
      <alignment horizontal="left" vertical="center"/>
    </xf>
    <xf numFmtId="0" fontId="0" fillId="4" borderId="6" xfId="0" applyFont="1" applyFill="1" applyBorder="1" applyAlignment="1" applyProtection="1">
      <alignment vertical="center"/>
    </xf>
    <xf numFmtId="0" fontId="9" fillId="4" borderId="6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0" fillId="0" borderId="8" xfId="0" applyFont="1" applyBorder="1" applyAlignment="1" applyProtection="1">
      <alignment horizontal="left" vertical="center"/>
    </xf>
    <xf numFmtId="0" fontId="0" fillId="0" borderId="8" xfId="0" applyBorder="1" applyAlignment="1" applyProtection="1">
      <alignment vertical="center"/>
    </xf>
    <xf numFmtId="0" fontId="3" fillId="0" borderId="9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3" xfId="0" applyFont="1" applyBorder="1" applyAlignment="1">
      <alignment vertical="center"/>
    </xf>
    <xf numFmtId="0" fontId="6" fillId="0" borderId="0" xfId="0" applyFont="1" applyAlignment="1" applyProtection="1">
      <alignment vertical="center"/>
    </xf>
    <xf numFmtId="0" fontId="0" fillId="0" borderId="4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3" borderId="6" xfId="0" applyFont="1" applyFill="1" applyBorder="1" applyAlignment="1" applyProtection="1">
      <alignment vertical="center"/>
    </xf>
    <xf numFmtId="0" fontId="11" fillId="3" borderId="0" xfId="0" applyFont="1" applyFill="1" applyAlignment="1" applyProtection="1">
      <alignment horizontal="center" vertical="center"/>
    </xf>
    <xf numFmtId="0" fontId="0" fillId="0" borderId="17" xfId="0" applyFont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9" fillId="0" borderId="3" xfId="0" applyFont="1" applyBorder="1" applyAlignment="1">
      <alignment vertical="center"/>
    </xf>
    <xf numFmtId="4" fontId="24" fillId="0" borderId="18" xfId="0" applyNumberFormat="1" applyFont="1" applyBorder="1" applyAlignment="1" applyProtection="1">
      <alignment vertical="center"/>
    </xf>
    <xf numFmtId="4" fontId="24" fillId="0" borderId="0" xfId="0" applyNumberFormat="1" applyFont="1" applyBorder="1" applyAlignment="1" applyProtection="1">
      <alignment vertical="center"/>
    </xf>
    <xf numFmtId="167" fontId="24" fillId="0" borderId="0" xfId="0" applyNumberFormat="1" applyFont="1" applyBorder="1" applyAlignment="1" applyProtection="1">
      <alignment vertical="center"/>
    </xf>
    <xf numFmtId="4" fontId="24" fillId="0" borderId="19" xfId="0" applyNumberFormat="1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28" fillId="0" borderId="3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28" fillId="0" borderId="3" xfId="0" applyFont="1" applyBorder="1" applyAlignment="1">
      <alignment vertical="center"/>
    </xf>
    <xf numFmtId="4" fontId="31" fillId="0" borderId="21" xfId="0" applyNumberFormat="1" applyFont="1" applyBorder="1" applyAlignment="1" applyProtection="1">
      <alignment vertical="center"/>
    </xf>
    <xf numFmtId="4" fontId="31" fillId="0" borderId="12" xfId="0" applyNumberFormat="1" applyFont="1" applyBorder="1" applyAlignment="1" applyProtection="1">
      <alignment vertical="center"/>
    </xf>
    <xf numFmtId="167" fontId="31" fillId="0" borderId="12" xfId="0" applyNumberFormat="1" applyFont="1" applyBorder="1" applyAlignment="1" applyProtection="1">
      <alignment vertical="center"/>
    </xf>
    <xf numFmtId="4" fontId="31" fillId="0" borderId="22" xfId="0" applyNumberFormat="1" applyFont="1" applyBorder="1" applyAlignment="1" applyProtection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 applyProtection="1">
      <alignment horizontal="left" vertical="center"/>
    </xf>
    <xf numFmtId="0" fontId="0" fillId="0" borderId="0" xfId="0" applyProtection="1"/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top" wrapText="1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wrapText="1"/>
    </xf>
    <xf numFmtId="4" fontId="6" fillId="0" borderId="9" xfId="0" applyNumberFormat="1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165" fontId="3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9" fillId="4" borderId="6" xfId="0" applyFont="1" applyFill="1" applyBorder="1" applyAlignment="1" applyProtection="1">
      <alignment horizontal="left" vertical="center"/>
    </xf>
    <xf numFmtId="0" fontId="0" fillId="4" borderId="6" xfId="0" applyFont="1" applyFill="1" applyBorder="1" applyAlignment="1" applyProtection="1">
      <alignment vertical="center"/>
    </xf>
    <xf numFmtId="4" fontId="9" fillId="4" borderId="6" xfId="0" applyNumberFormat="1" applyFont="1" applyFill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164" fontId="5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24" fillId="0" borderId="16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8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11" fillId="3" borderId="5" xfId="0" applyFont="1" applyFill="1" applyBorder="1" applyAlignment="1" applyProtection="1">
      <alignment horizontal="center" vertical="center"/>
    </xf>
    <xf numFmtId="0" fontId="11" fillId="3" borderId="6" xfId="0" applyFont="1" applyFill="1" applyBorder="1" applyAlignment="1" applyProtection="1">
      <alignment horizontal="left" vertical="center"/>
    </xf>
    <xf numFmtId="0" fontId="11" fillId="3" borderId="6" xfId="0" applyFont="1" applyFill="1" applyBorder="1" applyAlignment="1" applyProtection="1">
      <alignment horizontal="center" vertical="center"/>
    </xf>
    <xf numFmtId="0" fontId="11" fillId="3" borderId="6" xfId="0" applyFont="1" applyFill="1" applyBorder="1" applyAlignment="1" applyProtection="1">
      <alignment horizontal="right" vertical="center"/>
    </xf>
    <xf numFmtId="0" fontId="11" fillId="3" borderId="7" xfId="0" applyFont="1" applyFill="1" applyBorder="1" applyAlignment="1" applyProtection="1">
      <alignment horizontal="left" vertical="center"/>
    </xf>
    <xf numFmtId="4" fontId="7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30" fillId="0" borderId="0" xfId="0" applyNumberFormat="1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ova/Desktop/V&#253;mena_osvetlenia_vo_v&#253;robn&#253;ch_hal&#225;ch_&#269;.1-16_-_zada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1 - Osvetlenie"/>
    </sheetNames>
    <sheetDataSet>
      <sheetData sheetId="0">
        <row r="6">
          <cell r="K6" t="str">
            <v>Výmena osvetlenia vo výrobných halách č.1-16</v>
          </cell>
        </row>
        <row r="13">
          <cell r="AN13" t="str">
            <v>Vyplň údaj</v>
          </cell>
        </row>
        <row r="14">
          <cell r="E14" t="str">
            <v>Vyplň údaj</v>
          </cell>
          <cell r="AN14" t="str">
            <v>Vyplň údaj</v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>
        <row r="30">
          <cell r="J30">
            <v>0</v>
          </cell>
        </row>
        <row r="33">
          <cell r="F33">
            <v>0</v>
          </cell>
          <cell r="J33">
            <v>0</v>
          </cell>
        </row>
        <row r="34">
          <cell r="F34">
            <v>0</v>
          </cell>
          <cell r="J34">
            <v>0</v>
          </cell>
        </row>
        <row r="35">
          <cell r="F35">
            <v>0</v>
          </cell>
          <cell r="J35">
            <v>0</v>
          </cell>
        </row>
        <row r="36">
          <cell r="F36">
            <v>0</v>
          </cell>
          <cell r="J36">
            <v>0</v>
          </cell>
        </row>
        <row r="37">
          <cell r="F37">
            <v>0</v>
          </cell>
        </row>
        <row r="137">
          <cell r="P13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97"/>
  <sheetViews>
    <sheetView showGridLines="0" workbookViewId="0">
      <selection activeCell="AN8" sqref="AN8"/>
    </sheetView>
  </sheetViews>
  <sheetFormatPr defaultRowHeight="14.4" x14ac:dyDescent="0.3"/>
  <cols>
    <col min="1" max="1" width="6.44140625" customWidth="1"/>
    <col min="2" max="2" width="1.33203125" customWidth="1"/>
    <col min="3" max="3" width="3.21875" customWidth="1"/>
    <col min="4" max="33" width="2.109375" customWidth="1"/>
    <col min="34" max="34" width="2.5546875" customWidth="1"/>
    <col min="35" max="35" width="24.6640625" customWidth="1"/>
    <col min="36" max="37" width="1.88671875" customWidth="1"/>
    <col min="38" max="38" width="6.44140625" customWidth="1"/>
    <col min="39" max="39" width="2.5546875" customWidth="1"/>
    <col min="40" max="40" width="10.33203125" customWidth="1"/>
    <col min="41" max="41" width="5.77734375" customWidth="1"/>
    <col min="42" max="42" width="3.21875" customWidth="1"/>
    <col min="43" max="43" width="12.21875" hidden="1" customWidth="1"/>
    <col min="44" max="44" width="10.6640625" customWidth="1"/>
    <col min="45" max="47" width="20.109375" hidden="1" customWidth="1"/>
    <col min="48" max="49" width="16.88671875" hidden="1" customWidth="1"/>
    <col min="50" max="51" width="19.44140625" hidden="1" customWidth="1"/>
    <col min="52" max="52" width="16.88671875" hidden="1" customWidth="1"/>
    <col min="53" max="53" width="14.88671875" hidden="1" customWidth="1"/>
    <col min="54" max="54" width="19.44140625" hidden="1" customWidth="1"/>
    <col min="55" max="55" width="16.88671875" hidden="1" customWidth="1"/>
    <col min="56" max="56" width="14.88671875" hidden="1" customWidth="1"/>
    <col min="57" max="57" width="51.6640625" customWidth="1"/>
  </cols>
  <sheetData>
    <row r="1" spans="1:74" x14ac:dyDescent="0.3">
      <c r="A1" s="125" t="s">
        <v>557</v>
      </c>
      <c r="AZ1" s="125" t="s">
        <v>9</v>
      </c>
      <c r="BA1" s="125" t="s">
        <v>558</v>
      </c>
      <c r="BB1" s="125" t="s">
        <v>559</v>
      </c>
      <c r="BT1" s="125" t="s">
        <v>4</v>
      </c>
      <c r="BU1" s="125" t="s">
        <v>4</v>
      </c>
      <c r="BV1" s="125" t="s">
        <v>560</v>
      </c>
    </row>
    <row r="2" spans="1:74" ht="36.9" customHeight="1" x14ac:dyDescent="0.3"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S2" s="1" t="s">
        <v>561</v>
      </c>
      <c r="BT2" s="1" t="s">
        <v>112</v>
      </c>
    </row>
    <row r="3" spans="1:74" ht="6.9" customHeight="1" x14ac:dyDescent="0.3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4"/>
      <c r="BS3" s="1" t="s">
        <v>561</v>
      </c>
      <c r="BT3" s="1" t="s">
        <v>112</v>
      </c>
    </row>
    <row r="4" spans="1:74" ht="24.9" customHeight="1" x14ac:dyDescent="0.3">
      <c r="B4" s="128"/>
      <c r="C4" s="129"/>
      <c r="D4" s="45" t="s">
        <v>562</v>
      </c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4"/>
      <c r="AS4" s="130" t="s">
        <v>3</v>
      </c>
      <c r="BE4" s="131" t="s">
        <v>563</v>
      </c>
      <c r="BS4" s="1" t="s">
        <v>561</v>
      </c>
    </row>
    <row r="5" spans="1:74" ht="12" customHeight="1" x14ac:dyDescent="0.3">
      <c r="B5" s="128"/>
      <c r="C5" s="129"/>
      <c r="D5" s="132" t="s">
        <v>564</v>
      </c>
      <c r="E5" s="129"/>
      <c r="F5" s="129"/>
      <c r="G5" s="129"/>
      <c r="H5" s="129"/>
      <c r="I5" s="129"/>
      <c r="J5" s="129"/>
      <c r="K5" s="194" t="s">
        <v>565</v>
      </c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29"/>
      <c r="AQ5" s="129"/>
      <c r="AR5" s="4"/>
      <c r="BE5" s="196" t="s">
        <v>566</v>
      </c>
      <c r="BS5" s="1" t="s">
        <v>561</v>
      </c>
    </row>
    <row r="6" spans="1:74" ht="36.9" customHeight="1" x14ac:dyDescent="0.3">
      <c r="B6" s="128"/>
      <c r="C6" s="129"/>
      <c r="D6" s="133" t="s">
        <v>5</v>
      </c>
      <c r="E6" s="129"/>
      <c r="F6" s="129"/>
      <c r="G6" s="129"/>
      <c r="H6" s="129"/>
      <c r="I6" s="129"/>
      <c r="J6" s="129"/>
      <c r="K6" s="199" t="s">
        <v>567</v>
      </c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29"/>
      <c r="AQ6" s="129"/>
      <c r="AR6" s="4"/>
      <c r="BE6" s="197"/>
      <c r="BS6" s="1" t="s">
        <v>561</v>
      </c>
    </row>
    <row r="7" spans="1:74" ht="12" customHeight="1" x14ac:dyDescent="0.3">
      <c r="B7" s="128"/>
      <c r="C7" s="129"/>
      <c r="D7" s="47" t="s">
        <v>8</v>
      </c>
      <c r="E7" s="129"/>
      <c r="F7" s="129"/>
      <c r="G7" s="129"/>
      <c r="H7" s="129"/>
      <c r="I7" s="129"/>
      <c r="J7" s="129"/>
      <c r="K7" s="48" t="s">
        <v>9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47" t="s">
        <v>10</v>
      </c>
      <c r="AL7" s="129"/>
      <c r="AM7" s="129"/>
      <c r="AN7" s="48" t="s">
        <v>9</v>
      </c>
      <c r="AO7" s="129"/>
      <c r="AP7" s="129"/>
      <c r="AQ7" s="129"/>
      <c r="AR7" s="4"/>
      <c r="BE7" s="197"/>
      <c r="BS7" s="1" t="s">
        <v>561</v>
      </c>
    </row>
    <row r="8" spans="1:74" ht="12" customHeight="1" x14ac:dyDescent="0.3">
      <c r="B8" s="128"/>
      <c r="C8" s="129"/>
      <c r="D8" s="47" t="s">
        <v>11</v>
      </c>
      <c r="E8" s="129"/>
      <c r="F8" s="129"/>
      <c r="G8" s="129"/>
      <c r="H8" s="129"/>
      <c r="I8" s="129"/>
      <c r="J8" s="129"/>
      <c r="K8" s="48" t="s">
        <v>12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47" t="s">
        <v>13</v>
      </c>
      <c r="AL8" s="129"/>
      <c r="AM8" s="129"/>
      <c r="AN8" s="14"/>
      <c r="AO8" s="129"/>
      <c r="AP8" s="129"/>
      <c r="AQ8" s="129"/>
      <c r="AR8" s="4"/>
      <c r="BE8" s="197"/>
      <c r="BS8" s="1" t="s">
        <v>561</v>
      </c>
    </row>
    <row r="9" spans="1:74" ht="14.4" customHeight="1" x14ac:dyDescent="0.3">
      <c r="B9" s="128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4"/>
      <c r="BE9" s="197"/>
      <c r="BS9" s="1" t="s">
        <v>561</v>
      </c>
    </row>
    <row r="10" spans="1:74" ht="12" customHeight="1" x14ac:dyDescent="0.3">
      <c r="B10" s="128"/>
      <c r="C10" s="129"/>
      <c r="D10" s="47" t="s">
        <v>14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47" t="s">
        <v>15</v>
      </c>
      <c r="AL10" s="129"/>
      <c r="AM10" s="129"/>
      <c r="AN10" s="48" t="s">
        <v>16</v>
      </c>
      <c r="AO10" s="129"/>
      <c r="AP10" s="129"/>
      <c r="AQ10" s="129"/>
      <c r="AR10" s="4"/>
      <c r="BE10" s="197"/>
      <c r="BS10" s="1" t="s">
        <v>561</v>
      </c>
    </row>
    <row r="11" spans="1:74" ht="18.45" customHeight="1" x14ac:dyDescent="0.3">
      <c r="B11" s="128"/>
      <c r="C11" s="129"/>
      <c r="D11" s="129"/>
      <c r="E11" s="48" t="s">
        <v>17</v>
      </c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47" t="s">
        <v>18</v>
      </c>
      <c r="AL11" s="129"/>
      <c r="AM11" s="129"/>
      <c r="AN11" s="48" t="s">
        <v>9</v>
      </c>
      <c r="AO11" s="129"/>
      <c r="AP11" s="129"/>
      <c r="AQ11" s="129"/>
      <c r="AR11" s="4"/>
      <c r="BE11" s="197"/>
      <c r="BS11" s="1" t="s">
        <v>561</v>
      </c>
    </row>
    <row r="12" spans="1:74" ht="6.9" customHeight="1" x14ac:dyDescent="0.3">
      <c r="B12" s="128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4"/>
      <c r="BE12" s="197"/>
      <c r="BS12" s="1" t="s">
        <v>561</v>
      </c>
    </row>
    <row r="13" spans="1:74" ht="12" customHeight="1" x14ac:dyDescent="0.3">
      <c r="B13" s="128"/>
      <c r="C13" s="129"/>
      <c r="D13" s="47" t="s">
        <v>19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47" t="s">
        <v>15</v>
      </c>
      <c r="AL13" s="129"/>
      <c r="AM13" s="129"/>
      <c r="AN13" s="134" t="s">
        <v>568</v>
      </c>
      <c r="AO13" s="129"/>
      <c r="AP13" s="129"/>
      <c r="AQ13" s="129"/>
      <c r="AR13" s="4"/>
      <c r="BE13" s="197"/>
      <c r="BS13" s="1" t="s">
        <v>561</v>
      </c>
    </row>
    <row r="14" spans="1:74" x14ac:dyDescent="0.3">
      <c r="B14" s="128"/>
      <c r="C14" s="129"/>
      <c r="D14" s="129"/>
      <c r="E14" s="200" t="s">
        <v>568</v>
      </c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47" t="s">
        <v>18</v>
      </c>
      <c r="AL14" s="129"/>
      <c r="AM14" s="129"/>
      <c r="AN14" s="134" t="s">
        <v>568</v>
      </c>
      <c r="AO14" s="129"/>
      <c r="AP14" s="129"/>
      <c r="AQ14" s="129"/>
      <c r="AR14" s="4"/>
      <c r="BE14" s="197"/>
      <c r="BS14" s="1" t="s">
        <v>561</v>
      </c>
    </row>
    <row r="15" spans="1:74" ht="6.9" customHeight="1" x14ac:dyDescent="0.3">
      <c r="B15" s="128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4"/>
      <c r="BE15" s="197"/>
      <c r="BS15" s="1" t="s">
        <v>4</v>
      </c>
    </row>
    <row r="16" spans="1:74" ht="12" customHeight="1" x14ac:dyDescent="0.3">
      <c r="B16" s="128"/>
      <c r="C16" s="129"/>
      <c r="D16" s="47" t="s">
        <v>20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47" t="s">
        <v>15</v>
      </c>
      <c r="AL16" s="129"/>
      <c r="AM16" s="129"/>
      <c r="AN16" s="48" t="s">
        <v>9</v>
      </c>
      <c r="AO16" s="129"/>
      <c r="AP16" s="129"/>
      <c r="AQ16" s="129"/>
      <c r="AR16" s="4"/>
      <c r="BE16" s="197"/>
      <c r="BS16" s="1" t="s">
        <v>4</v>
      </c>
    </row>
    <row r="17" spans="1:71" x14ac:dyDescent="0.3">
      <c r="B17" s="128"/>
      <c r="C17" s="129"/>
      <c r="D17" s="129"/>
      <c r="E17" s="48" t="s">
        <v>569</v>
      </c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47" t="s">
        <v>18</v>
      </c>
      <c r="AL17" s="129"/>
      <c r="AM17" s="129"/>
      <c r="AN17" s="48" t="s">
        <v>9</v>
      </c>
      <c r="AO17" s="129"/>
      <c r="AP17" s="129"/>
      <c r="AQ17" s="129"/>
      <c r="AR17" s="4"/>
      <c r="BE17" s="197"/>
      <c r="BS17" s="1" t="s">
        <v>570</v>
      </c>
    </row>
    <row r="18" spans="1:71" x14ac:dyDescent="0.3">
      <c r="B18" s="128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4"/>
      <c r="BE18" s="197"/>
      <c r="BS18" s="1" t="s">
        <v>571</v>
      </c>
    </row>
    <row r="19" spans="1:71" x14ac:dyDescent="0.3">
      <c r="B19" s="128"/>
      <c r="C19" s="129"/>
      <c r="D19" s="47" t="s">
        <v>21</v>
      </c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47" t="s">
        <v>15</v>
      </c>
      <c r="AL19" s="129"/>
      <c r="AM19" s="129"/>
      <c r="AN19" s="48" t="s">
        <v>9</v>
      </c>
      <c r="AO19" s="129"/>
      <c r="AP19" s="129"/>
      <c r="AQ19" s="129"/>
      <c r="AR19" s="4"/>
      <c r="BE19" s="197"/>
      <c r="BS19" s="1" t="s">
        <v>571</v>
      </c>
    </row>
    <row r="20" spans="1:71" x14ac:dyDescent="0.3">
      <c r="B20" s="128"/>
      <c r="C20" s="129"/>
      <c r="D20" s="129"/>
      <c r="E20" s="48" t="s">
        <v>569</v>
      </c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47" t="s">
        <v>18</v>
      </c>
      <c r="AL20" s="129"/>
      <c r="AM20" s="129"/>
      <c r="AN20" s="48" t="s">
        <v>9</v>
      </c>
      <c r="AO20" s="129"/>
      <c r="AP20" s="129"/>
      <c r="AQ20" s="129"/>
      <c r="AR20" s="4"/>
      <c r="BE20" s="197"/>
      <c r="BS20" s="1" t="s">
        <v>570</v>
      </c>
    </row>
    <row r="21" spans="1:71" x14ac:dyDescent="0.3">
      <c r="B21" s="128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4"/>
      <c r="BE21" s="197"/>
    </row>
    <row r="22" spans="1:71" x14ac:dyDescent="0.3">
      <c r="B22" s="128"/>
      <c r="C22" s="129"/>
      <c r="D22" s="47" t="s">
        <v>22</v>
      </c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4"/>
      <c r="BE22" s="197"/>
    </row>
    <row r="23" spans="1:71" x14ac:dyDescent="0.3">
      <c r="B23" s="128"/>
      <c r="C23" s="129"/>
      <c r="D23" s="129"/>
      <c r="E23" s="202" t="s">
        <v>9</v>
      </c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129"/>
      <c r="AP23" s="129"/>
      <c r="AQ23" s="129"/>
      <c r="AR23" s="4"/>
      <c r="BE23" s="197"/>
    </row>
    <row r="24" spans="1:71" x14ac:dyDescent="0.3">
      <c r="B24" s="128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4"/>
      <c r="BE24" s="197"/>
    </row>
    <row r="25" spans="1:71" x14ac:dyDescent="0.3">
      <c r="B25" s="128"/>
      <c r="C25" s="129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29"/>
      <c r="AQ25" s="129"/>
      <c r="AR25" s="4"/>
      <c r="BE25" s="197"/>
    </row>
    <row r="26" spans="1:71" s="11" customFormat="1" x14ac:dyDescent="0.3">
      <c r="A26" s="8"/>
      <c r="B26" s="44"/>
      <c r="C26" s="46"/>
      <c r="D26" s="136" t="s">
        <v>23</v>
      </c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203">
        <f>ROUND(AG94,2)</f>
        <v>0</v>
      </c>
      <c r="AL26" s="204"/>
      <c r="AM26" s="204"/>
      <c r="AN26" s="204"/>
      <c r="AO26" s="204"/>
      <c r="AP26" s="46"/>
      <c r="AQ26" s="46"/>
      <c r="AR26" s="9"/>
      <c r="BE26" s="197"/>
    </row>
    <row r="27" spans="1:71" s="11" customFormat="1" x14ac:dyDescent="0.3">
      <c r="A27" s="8"/>
      <c r="B27" s="44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9"/>
      <c r="BE27" s="197"/>
    </row>
    <row r="28" spans="1:71" s="11" customFormat="1" x14ac:dyDescent="0.3">
      <c r="A28" s="8"/>
      <c r="B28" s="44"/>
      <c r="C28" s="46"/>
      <c r="D28" s="46"/>
      <c r="E28" s="46"/>
      <c r="F28" s="46"/>
      <c r="G28" s="46"/>
      <c r="H28" s="46"/>
      <c r="I28" s="46"/>
      <c r="J28" s="46"/>
      <c r="K28" s="46"/>
      <c r="L28" s="205" t="s">
        <v>25</v>
      </c>
      <c r="M28" s="205"/>
      <c r="N28" s="205"/>
      <c r="O28" s="205"/>
      <c r="P28" s="205"/>
      <c r="Q28" s="46"/>
      <c r="R28" s="46"/>
      <c r="S28" s="46"/>
      <c r="T28" s="46"/>
      <c r="U28" s="46"/>
      <c r="V28" s="46"/>
      <c r="W28" s="205" t="s">
        <v>24</v>
      </c>
      <c r="X28" s="205"/>
      <c r="Y28" s="205"/>
      <c r="Z28" s="205"/>
      <c r="AA28" s="205"/>
      <c r="AB28" s="205"/>
      <c r="AC28" s="205"/>
      <c r="AD28" s="205"/>
      <c r="AE28" s="205"/>
      <c r="AF28" s="46"/>
      <c r="AG28" s="46"/>
      <c r="AH28" s="46"/>
      <c r="AI28" s="46"/>
      <c r="AJ28" s="46"/>
      <c r="AK28" s="205" t="s">
        <v>26</v>
      </c>
      <c r="AL28" s="205"/>
      <c r="AM28" s="205"/>
      <c r="AN28" s="205"/>
      <c r="AO28" s="205"/>
      <c r="AP28" s="46"/>
      <c r="AQ28" s="46"/>
      <c r="AR28" s="9"/>
      <c r="BE28" s="197"/>
    </row>
    <row r="29" spans="1:71" s="138" customFormat="1" ht="13.2" x14ac:dyDescent="0.3">
      <c r="B29" s="139"/>
      <c r="C29" s="140"/>
      <c r="D29" s="47" t="s">
        <v>27</v>
      </c>
      <c r="E29" s="140"/>
      <c r="F29" s="47" t="s">
        <v>28</v>
      </c>
      <c r="G29" s="140"/>
      <c r="H29" s="140"/>
      <c r="I29" s="140"/>
      <c r="J29" s="140"/>
      <c r="K29" s="140"/>
      <c r="L29" s="206">
        <v>0.2</v>
      </c>
      <c r="M29" s="207"/>
      <c r="N29" s="207"/>
      <c r="O29" s="207"/>
      <c r="P29" s="207"/>
      <c r="Q29" s="140"/>
      <c r="R29" s="140"/>
      <c r="S29" s="140"/>
      <c r="T29" s="140"/>
      <c r="U29" s="140"/>
      <c r="V29" s="140"/>
      <c r="W29" s="208">
        <f>ROUND(AZ94, 2)</f>
        <v>0</v>
      </c>
      <c r="X29" s="207"/>
      <c r="Y29" s="207"/>
      <c r="Z29" s="207"/>
      <c r="AA29" s="207"/>
      <c r="AB29" s="207"/>
      <c r="AC29" s="207"/>
      <c r="AD29" s="207"/>
      <c r="AE29" s="207"/>
      <c r="AF29" s="140"/>
      <c r="AG29" s="140"/>
      <c r="AH29" s="140"/>
      <c r="AI29" s="140"/>
      <c r="AJ29" s="140"/>
      <c r="AK29" s="208">
        <f>ROUND(AV94, 2)</f>
        <v>0</v>
      </c>
      <c r="AL29" s="207"/>
      <c r="AM29" s="207"/>
      <c r="AN29" s="207"/>
      <c r="AO29" s="207"/>
      <c r="AP29" s="140"/>
      <c r="AQ29" s="140"/>
      <c r="AR29" s="141"/>
      <c r="BE29" s="198"/>
    </row>
    <row r="30" spans="1:71" s="138" customFormat="1" ht="13.2" x14ac:dyDescent="0.3">
      <c r="B30" s="139"/>
      <c r="C30" s="140"/>
      <c r="D30" s="140"/>
      <c r="E30" s="140"/>
      <c r="F30" s="47" t="s">
        <v>29</v>
      </c>
      <c r="G30" s="140"/>
      <c r="H30" s="140"/>
      <c r="I30" s="140"/>
      <c r="J30" s="140"/>
      <c r="K30" s="140"/>
      <c r="L30" s="206">
        <v>0.2</v>
      </c>
      <c r="M30" s="207"/>
      <c r="N30" s="207"/>
      <c r="O30" s="207"/>
      <c r="P30" s="207"/>
      <c r="Q30" s="140"/>
      <c r="R30" s="140"/>
      <c r="S30" s="140"/>
      <c r="T30" s="140"/>
      <c r="U30" s="140"/>
      <c r="V30" s="140"/>
      <c r="W30" s="208">
        <f>ROUND(BA94, 2)</f>
        <v>0</v>
      </c>
      <c r="X30" s="207"/>
      <c r="Y30" s="207"/>
      <c r="Z30" s="207"/>
      <c r="AA30" s="207"/>
      <c r="AB30" s="207"/>
      <c r="AC30" s="207"/>
      <c r="AD30" s="207"/>
      <c r="AE30" s="207"/>
      <c r="AF30" s="140"/>
      <c r="AG30" s="140"/>
      <c r="AH30" s="140"/>
      <c r="AI30" s="140"/>
      <c r="AJ30" s="140"/>
      <c r="AK30" s="208">
        <f>ROUND(AW94, 2)</f>
        <v>0</v>
      </c>
      <c r="AL30" s="207"/>
      <c r="AM30" s="207"/>
      <c r="AN30" s="207"/>
      <c r="AO30" s="207"/>
      <c r="AP30" s="140"/>
      <c r="AQ30" s="140"/>
      <c r="AR30" s="141"/>
      <c r="BE30" s="198"/>
    </row>
    <row r="31" spans="1:71" s="138" customFormat="1" ht="13.2" x14ac:dyDescent="0.3">
      <c r="B31" s="139"/>
      <c r="C31" s="140"/>
      <c r="D31" s="140"/>
      <c r="E31" s="140"/>
      <c r="F31" s="47" t="s">
        <v>30</v>
      </c>
      <c r="G31" s="140"/>
      <c r="H31" s="140"/>
      <c r="I31" s="140"/>
      <c r="J31" s="140"/>
      <c r="K31" s="140"/>
      <c r="L31" s="206">
        <v>0.2</v>
      </c>
      <c r="M31" s="207"/>
      <c r="N31" s="207"/>
      <c r="O31" s="207"/>
      <c r="P31" s="207"/>
      <c r="Q31" s="140"/>
      <c r="R31" s="140"/>
      <c r="S31" s="140"/>
      <c r="T31" s="140"/>
      <c r="U31" s="140"/>
      <c r="V31" s="140"/>
      <c r="W31" s="208">
        <f>ROUND(BB94, 2)</f>
        <v>0</v>
      </c>
      <c r="X31" s="207"/>
      <c r="Y31" s="207"/>
      <c r="Z31" s="207"/>
      <c r="AA31" s="207"/>
      <c r="AB31" s="207"/>
      <c r="AC31" s="207"/>
      <c r="AD31" s="207"/>
      <c r="AE31" s="207"/>
      <c r="AF31" s="140"/>
      <c r="AG31" s="140"/>
      <c r="AH31" s="140"/>
      <c r="AI31" s="140"/>
      <c r="AJ31" s="140"/>
      <c r="AK31" s="208">
        <v>0</v>
      </c>
      <c r="AL31" s="207"/>
      <c r="AM31" s="207"/>
      <c r="AN31" s="207"/>
      <c r="AO31" s="207"/>
      <c r="AP31" s="140"/>
      <c r="AQ31" s="140"/>
      <c r="AR31" s="141"/>
      <c r="BE31" s="198"/>
    </row>
    <row r="32" spans="1:71" s="138" customFormat="1" ht="13.2" x14ac:dyDescent="0.3">
      <c r="B32" s="139"/>
      <c r="C32" s="140"/>
      <c r="D32" s="140"/>
      <c r="E32" s="140"/>
      <c r="F32" s="47" t="s">
        <v>31</v>
      </c>
      <c r="G32" s="140"/>
      <c r="H32" s="140"/>
      <c r="I32" s="140"/>
      <c r="J32" s="140"/>
      <c r="K32" s="140"/>
      <c r="L32" s="206">
        <v>0.2</v>
      </c>
      <c r="M32" s="207"/>
      <c r="N32" s="207"/>
      <c r="O32" s="207"/>
      <c r="P32" s="207"/>
      <c r="Q32" s="140"/>
      <c r="R32" s="140"/>
      <c r="S32" s="140"/>
      <c r="T32" s="140"/>
      <c r="U32" s="140"/>
      <c r="V32" s="140"/>
      <c r="W32" s="208">
        <f>ROUND(BC94, 2)</f>
        <v>0</v>
      </c>
      <c r="X32" s="207"/>
      <c r="Y32" s="207"/>
      <c r="Z32" s="207"/>
      <c r="AA32" s="207"/>
      <c r="AB32" s="207"/>
      <c r="AC32" s="207"/>
      <c r="AD32" s="207"/>
      <c r="AE32" s="207"/>
      <c r="AF32" s="140"/>
      <c r="AG32" s="140"/>
      <c r="AH32" s="140"/>
      <c r="AI32" s="140"/>
      <c r="AJ32" s="140"/>
      <c r="AK32" s="208">
        <v>0</v>
      </c>
      <c r="AL32" s="207"/>
      <c r="AM32" s="207"/>
      <c r="AN32" s="207"/>
      <c r="AO32" s="207"/>
      <c r="AP32" s="140"/>
      <c r="AQ32" s="140"/>
      <c r="AR32" s="141"/>
      <c r="BE32" s="198"/>
    </row>
    <row r="33" spans="1:57" s="138" customFormat="1" ht="13.2" x14ac:dyDescent="0.3">
      <c r="B33" s="139"/>
      <c r="C33" s="140"/>
      <c r="D33" s="140"/>
      <c r="E33" s="140"/>
      <c r="F33" s="47" t="s">
        <v>32</v>
      </c>
      <c r="G33" s="140"/>
      <c r="H33" s="140"/>
      <c r="I33" s="140"/>
      <c r="J33" s="140"/>
      <c r="K33" s="140"/>
      <c r="L33" s="206">
        <v>0</v>
      </c>
      <c r="M33" s="207"/>
      <c r="N33" s="207"/>
      <c r="O33" s="207"/>
      <c r="P33" s="207"/>
      <c r="Q33" s="140"/>
      <c r="R33" s="140"/>
      <c r="S33" s="140"/>
      <c r="T33" s="140"/>
      <c r="U33" s="140"/>
      <c r="V33" s="140"/>
      <c r="W33" s="208">
        <f>ROUND(BD94, 2)</f>
        <v>0</v>
      </c>
      <c r="X33" s="207"/>
      <c r="Y33" s="207"/>
      <c r="Z33" s="207"/>
      <c r="AA33" s="207"/>
      <c r="AB33" s="207"/>
      <c r="AC33" s="207"/>
      <c r="AD33" s="207"/>
      <c r="AE33" s="207"/>
      <c r="AF33" s="140"/>
      <c r="AG33" s="140"/>
      <c r="AH33" s="140"/>
      <c r="AI33" s="140"/>
      <c r="AJ33" s="140"/>
      <c r="AK33" s="208">
        <v>0</v>
      </c>
      <c r="AL33" s="207"/>
      <c r="AM33" s="207"/>
      <c r="AN33" s="207"/>
      <c r="AO33" s="207"/>
      <c r="AP33" s="140"/>
      <c r="AQ33" s="140"/>
      <c r="AR33" s="141"/>
      <c r="BE33" s="198"/>
    </row>
    <row r="34" spans="1:57" s="11" customFormat="1" x14ac:dyDescent="0.3">
      <c r="A34" s="8"/>
      <c r="B34" s="44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9"/>
      <c r="BE34" s="197"/>
    </row>
    <row r="35" spans="1:57" s="11" customFormat="1" ht="15.6" x14ac:dyDescent="0.3">
      <c r="A35" s="8"/>
      <c r="B35" s="44"/>
      <c r="C35" s="142"/>
      <c r="D35" s="143" t="s">
        <v>33</v>
      </c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5" t="s">
        <v>34</v>
      </c>
      <c r="U35" s="144"/>
      <c r="V35" s="144"/>
      <c r="W35" s="144"/>
      <c r="X35" s="211" t="s">
        <v>35</v>
      </c>
      <c r="Y35" s="212"/>
      <c r="Z35" s="212"/>
      <c r="AA35" s="212"/>
      <c r="AB35" s="212"/>
      <c r="AC35" s="144"/>
      <c r="AD35" s="144"/>
      <c r="AE35" s="144"/>
      <c r="AF35" s="144"/>
      <c r="AG35" s="144"/>
      <c r="AH35" s="144"/>
      <c r="AI35" s="144"/>
      <c r="AJ35" s="144"/>
      <c r="AK35" s="213">
        <f>SUM(AK26:AK33)</f>
        <v>0</v>
      </c>
      <c r="AL35" s="212"/>
      <c r="AM35" s="212"/>
      <c r="AN35" s="212"/>
      <c r="AO35" s="214"/>
      <c r="AP35" s="142"/>
      <c r="AQ35" s="142"/>
      <c r="AR35" s="9"/>
      <c r="BE35" s="8"/>
    </row>
    <row r="36" spans="1:57" s="11" customFormat="1" x14ac:dyDescent="0.3">
      <c r="A36" s="8"/>
      <c r="B36" s="44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9"/>
      <c r="BE36" s="8"/>
    </row>
    <row r="37" spans="1:57" s="11" customFormat="1" x14ac:dyDescent="0.3">
      <c r="A37" s="8"/>
      <c r="B37" s="44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9"/>
      <c r="BE37" s="8"/>
    </row>
    <row r="38" spans="1:57" x14ac:dyDescent="0.3">
      <c r="B38" s="128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4"/>
    </row>
    <row r="39" spans="1:57" x14ac:dyDescent="0.3">
      <c r="B39" s="128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4"/>
    </row>
    <row r="40" spans="1:57" x14ac:dyDescent="0.3"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4"/>
    </row>
    <row r="41" spans="1:57" x14ac:dyDescent="0.3">
      <c r="B41" s="128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4"/>
    </row>
    <row r="42" spans="1:57" x14ac:dyDescent="0.3">
      <c r="B42" s="128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4"/>
    </row>
    <row r="43" spans="1:57" x14ac:dyDescent="0.3">
      <c r="B43" s="128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4"/>
    </row>
    <row r="44" spans="1:57" x14ac:dyDescent="0.3"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4"/>
    </row>
    <row r="45" spans="1:57" x14ac:dyDescent="0.3">
      <c r="B45" s="128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4"/>
    </row>
    <row r="46" spans="1:57" x14ac:dyDescent="0.3">
      <c r="B46" s="128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4"/>
    </row>
    <row r="47" spans="1:57" x14ac:dyDescent="0.3">
      <c r="B47" s="128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4"/>
    </row>
    <row r="48" spans="1:57" x14ac:dyDescent="0.3">
      <c r="B48" s="128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4"/>
    </row>
    <row r="49" spans="1:57" s="11" customFormat="1" ht="14.4" customHeight="1" x14ac:dyDescent="0.3">
      <c r="B49" s="146"/>
      <c r="C49" s="147"/>
      <c r="D49" s="148" t="s">
        <v>36</v>
      </c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8" t="s">
        <v>37</v>
      </c>
      <c r="AI49" s="149"/>
      <c r="AJ49" s="149"/>
      <c r="AK49" s="149"/>
      <c r="AL49" s="149"/>
      <c r="AM49" s="149"/>
      <c r="AN49" s="149"/>
      <c r="AO49" s="149"/>
      <c r="AP49" s="147"/>
      <c r="AQ49" s="147"/>
      <c r="AR49" s="10"/>
    </row>
    <row r="50" spans="1:57" x14ac:dyDescent="0.3">
      <c r="B50" s="128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4"/>
    </row>
    <row r="51" spans="1:57" x14ac:dyDescent="0.3">
      <c r="B51" s="128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4"/>
    </row>
    <row r="52" spans="1:57" x14ac:dyDescent="0.3">
      <c r="B52" s="128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4"/>
    </row>
    <row r="53" spans="1:57" x14ac:dyDescent="0.3">
      <c r="B53" s="128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4"/>
    </row>
    <row r="54" spans="1:57" x14ac:dyDescent="0.3">
      <c r="B54" s="128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4"/>
    </row>
    <row r="55" spans="1:57" x14ac:dyDescent="0.3"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4"/>
    </row>
    <row r="56" spans="1:57" x14ac:dyDescent="0.3">
      <c r="B56" s="128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4"/>
    </row>
    <row r="57" spans="1:57" x14ac:dyDescent="0.3">
      <c r="B57" s="128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4"/>
    </row>
    <row r="58" spans="1:57" x14ac:dyDescent="0.3">
      <c r="B58" s="128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4"/>
    </row>
    <row r="59" spans="1:57" x14ac:dyDescent="0.3">
      <c r="B59" s="128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4"/>
    </row>
    <row r="60" spans="1:57" s="11" customFormat="1" x14ac:dyDescent="0.3">
      <c r="A60" s="8"/>
      <c r="B60" s="44"/>
      <c r="C60" s="46"/>
      <c r="D60" s="150" t="s">
        <v>38</v>
      </c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50" t="s">
        <v>39</v>
      </c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50" t="s">
        <v>38</v>
      </c>
      <c r="AI60" s="137"/>
      <c r="AJ60" s="137"/>
      <c r="AK60" s="137"/>
      <c r="AL60" s="137"/>
      <c r="AM60" s="150" t="s">
        <v>39</v>
      </c>
      <c r="AN60" s="137"/>
      <c r="AO60" s="137"/>
      <c r="AP60" s="46"/>
      <c r="AQ60" s="46"/>
      <c r="AR60" s="9"/>
      <c r="BE60" s="8"/>
    </row>
    <row r="61" spans="1:57" x14ac:dyDescent="0.3">
      <c r="B61" s="128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4"/>
    </row>
    <row r="62" spans="1:57" x14ac:dyDescent="0.3">
      <c r="B62" s="128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4"/>
    </row>
    <row r="63" spans="1:57" x14ac:dyDescent="0.3">
      <c r="B63" s="128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4"/>
    </row>
    <row r="64" spans="1:57" s="11" customFormat="1" x14ac:dyDescent="0.3">
      <c r="A64" s="8"/>
      <c r="B64" s="44"/>
      <c r="C64" s="46"/>
      <c r="D64" s="148" t="s">
        <v>40</v>
      </c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48" t="s">
        <v>41</v>
      </c>
      <c r="AI64" s="151"/>
      <c r="AJ64" s="151"/>
      <c r="AK64" s="151"/>
      <c r="AL64" s="151"/>
      <c r="AM64" s="151"/>
      <c r="AN64" s="151"/>
      <c r="AO64" s="151"/>
      <c r="AP64" s="46"/>
      <c r="AQ64" s="46"/>
      <c r="AR64" s="9"/>
      <c r="BE64" s="8"/>
    </row>
    <row r="65" spans="1:57" x14ac:dyDescent="0.3">
      <c r="B65" s="128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4"/>
    </row>
    <row r="66" spans="1:57" x14ac:dyDescent="0.3">
      <c r="B66" s="128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4"/>
    </row>
    <row r="67" spans="1:57" x14ac:dyDescent="0.3">
      <c r="B67" s="128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4"/>
    </row>
    <row r="68" spans="1:57" x14ac:dyDescent="0.3">
      <c r="B68" s="128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4"/>
    </row>
    <row r="69" spans="1:57" x14ac:dyDescent="0.3">
      <c r="B69" s="128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4"/>
    </row>
    <row r="70" spans="1:57" x14ac:dyDescent="0.3">
      <c r="B70" s="128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4"/>
    </row>
    <row r="71" spans="1:57" x14ac:dyDescent="0.3">
      <c r="B71" s="128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4"/>
    </row>
    <row r="72" spans="1:57" x14ac:dyDescent="0.3">
      <c r="B72" s="128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4"/>
    </row>
    <row r="73" spans="1:57" x14ac:dyDescent="0.3">
      <c r="B73" s="128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4"/>
    </row>
    <row r="74" spans="1:57" x14ac:dyDescent="0.3">
      <c r="B74" s="128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4"/>
    </row>
    <row r="75" spans="1:57" s="11" customFormat="1" x14ac:dyDescent="0.3">
      <c r="A75" s="8"/>
      <c r="B75" s="44"/>
      <c r="C75" s="46"/>
      <c r="D75" s="150" t="s">
        <v>38</v>
      </c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50" t="s">
        <v>39</v>
      </c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50" t="s">
        <v>38</v>
      </c>
      <c r="AI75" s="137"/>
      <c r="AJ75" s="137"/>
      <c r="AK75" s="137"/>
      <c r="AL75" s="137"/>
      <c r="AM75" s="150" t="s">
        <v>39</v>
      </c>
      <c r="AN75" s="137"/>
      <c r="AO75" s="137"/>
      <c r="AP75" s="46"/>
      <c r="AQ75" s="46"/>
      <c r="AR75" s="9"/>
      <c r="BE75" s="8"/>
    </row>
    <row r="76" spans="1:57" s="11" customFormat="1" x14ac:dyDescent="0.3">
      <c r="A76" s="8"/>
      <c r="B76" s="44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9"/>
      <c r="BE76" s="8"/>
    </row>
    <row r="77" spans="1:57" s="11" customFormat="1" ht="6.9" customHeight="1" x14ac:dyDescent="0.3">
      <c r="A77" s="8"/>
      <c r="B77" s="70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9"/>
      <c r="BE77" s="8"/>
    </row>
    <row r="81" spans="1:91" s="11" customFormat="1" ht="6.9" customHeight="1" x14ac:dyDescent="0.3">
      <c r="A81" s="8"/>
      <c r="B81" s="72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9"/>
      <c r="BE81" s="8"/>
    </row>
    <row r="82" spans="1:91" s="11" customFormat="1" ht="24.9" customHeight="1" x14ac:dyDescent="0.3">
      <c r="A82" s="8"/>
      <c r="B82" s="44"/>
      <c r="C82" s="45" t="s">
        <v>572</v>
      </c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9"/>
      <c r="BE82" s="8"/>
    </row>
    <row r="83" spans="1:91" s="11" customFormat="1" ht="6.9" customHeight="1" x14ac:dyDescent="0.3">
      <c r="A83" s="8"/>
      <c r="B83" s="44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9"/>
      <c r="BE83" s="8"/>
    </row>
    <row r="84" spans="1:91" s="152" customFormat="1" ht="12" customHeight="1" x14ac:dyDescent="0.3">
      <c r="B84" s="153"/>
      <c r="C84" s="47" t="s">
        <v>564</v>
      </c>
      <c r="D84" s="154"/>
      <c r="E84" s="154"/>
      <c r="F84" s="154"/>
      <c r="G84" s="154"/>
      <c r="H84" s="154"/>
      <c r="I84" s="154"/>
      <c r="J84" s="154"/>
      <c r="K84" s="154"/>
      <c r="L84" s="154" t="str">
        <f>K5</f>
        <v>2020-10-08-v2</v>
      </c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5"/>
    </row>
    <row r="85" spans="1:91" s="156" customFormat="1" ht="36.9" customHeight="1" x14ac:dyDescent="0.3">
      <c r="B85" s="157"/>
      <c r="C85" s="158" t="s">
        <v>5</v>
      </c>
      <c r="D85" s="159"/>
      <c r="E85" s="159"/>
      <c r="F85" s="159"/>
      <c r="G85" s="159"/>
      <c r="H85" s="159"/>
      <c r="I85" s="159"/>
      <c r="J85" s="159"/>
      <c r="K85" s="159"/>
      <c r="L85" s="209" t="str">
        <f>K6</f>
        <v>Výmena osvetlenia vo výrobných halách č.1-16</v>
      </c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  <c r="AO85" s="210"/>
      <c r="AP85" s="159"/>
      <c r="AQ85" s="159"/>
      <c r="AR85" s="160"/>
    </row>
    <row r="86" spans="1:91" s="11" customFormat="1" ht="6.9" customHeight="1" x14ac:dyDescent="0.3">
      <c r="A86" s="8"/>
      <c r="B86" s="44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9"/>
      <c r="BE86" s="8"/>
    </row>
    <row r="87" spans="1:91" s="11" customFormat="1" ht="12" customHeight="1" x14ac:dyDescent="0.3">
      <c r="A87" s="8"/>
      <c r="B87" s="44"/>
      <c r="C87" s="47" t="s">
        <v>11</v>
      </c>
      <c r="D87" s="46"/>
      <c r="E87" s="46"/>
      <c r="F87" s="46"/>
      <c r="G87" s="46"/>
      <c r="H87" s="46"/>
      <c r="I87" s="46"/>
      <c r="J87" s="46"/>
      <c r="K87" s="46"/>
      <c r="L87" s="161" t="str">
        <f>IF(K8="","",K8)</f>
        <v>Roľníckej školy 1519, Komárno</v>
      </c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7" t="s">
        <v>13</v>
      </c>
      <c r="AJ87" s="46"/>
      <c r="AK87" s="46"/>
      <c r="AL87" s="46"/>
      <c r="AM87" s="215" t="str">
        <f>IF(AN8= "","",AN8)</f>
        <v/>
      </c>
      <c r="AN87" s="215"/>
      <c r="AO87" s="46"/>
      <c r="AP87" s="46"/>
      <c r="AQ87" s="46"/>
      <c r="AR87" s="9"/>
      <c r="BE87" s="8"/>
    </row>
    <row r="88" spans="1:91" s="11" customFormat="1" ht="6.9" customHeight="1" x14ac:dyDescent="0.3">
      <c r="A88" s="8"/>
      <c r="B88" s="44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9"/>
      <c r="BE88" s="8"/>
    </row>
    <row r="89" spans="1:91" s="11" customFormat="1" ht="15.15" customHeight="1" x14ac:dyDescent="0.3">
      <c r="A89" s="8"/>
      <c r="B89" s="44"/>
      <c r="C89" s="47" t="s">
        <v>14</v>
      </c>
      <c r="D89" s="46"/>
      <c r="E89" s="46"/>
      <c r="F89" s="46"/>
      <c r="G89" s="46"/>
      <c r="H89" s="46"/>
      <c r="I89" s="46"/>
      <c r="J89" s="46"/>
      <c r="K89" s="46"/>
      <c r="L89" s="154" t="str">
        <f>IF(E11= "","",E11)</f>
        <v>SAM - SHIPBUILDING AND MACHINERY a.s.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7" t="s">
        <v>20</v>
      </c>
      <c r="AJ89" s="46"/>
      <c r="AK89" s="46"/>
      <c r="AL89" s="46"/>
      <c r="AM89" s="216" t="str">
        <f>IF(E17="","",E17)</f>
        <v xml:space="preserve"> </v>
      </c>
      <c r="AN89" s="217"/>
      <c r="AO89" s="217"/>
      <c r="AP89" s="217"/>
      <c r="AQ89" s="46"/>
      <c r="AR89" s="9"/>
      <c r="AS89" s="218" t="s">
        <v>573</v>
      </c>
      <c r="AT89" s="219"/>
      <c r="AU89" s="162"/>
      <c r="AV89" s="162"/>
      <c r="AW89" s="162"/>
      <c r="AX89" s="162"/>
      <c r="AY89" s="162"/>
      <c r="AZ89" s="162"/>
      <c r="BA89" s="162"/>
      <c r="BB89" s="162"/>
      <c r="BC89" s="162"/>
      <c r="BD89" s="163"/>
      <c r="BE89" s="8"/>
    </row>
    <row r="90" spans="1:91" s="11" customFormat="1" ht="15.15" customHeight="1" x14ac:dyDescent="0.3">
      <c r="A90" s="8"/>
      <c r="B90" s="44"/>
      <c r="C90" s="47" t="s">
        <v>19</v>
      </c>
      <c r="D90" s="46"/>
      <c r="E90" s="46"/>
      <c r="F90" s="46"/>
      <c r="G90" s="46"/>
      <c r="H90" s="46"/>
      <c r="I90" s="46"/>
      <c r="J90" s="46"/>
      <c r="K90" s="46"/>
      <c r="L90" s="154" t="str">
        <f>IF(E14= "Vyplň údaj","",E14)</f>
        <v/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7" t="s">
        <v>21</v>
      </c>
      <c r="AJ90" s="46"/>
      <c r="AK90" s="46"/>
      <c r="AL90" s="46"/>
      <c r="AM90" s="216" t="str">
        <f>IF(E20="","",E20)</f>
        <v xml:space="preserve"> </v>
      </c>
      <c r="AN90" s="217"/>
      <c r="AO90" s="217"/>
      <c r="AP90" s="217"/>
      <c r="AQ90" s="46"/>
      <c r="AR90" s="9"/>
      <c r="AS90" s="220"/>
      <c r="AT90" s="221"/>
      <c r="AU90" s="164"/>
      <c r="AV90" s="164"/>
      <c r="AW90" s="164"/>
      <c r="AX90" s="164"/>
      <c r="AY90" s="164"/>
      <c r="AZ90" s="164"/>
      <c r="BA90" s="164"/>
      <c r="BB90" s="164"/>
      <c r="BC90" s="164"/>
      <c r="BD90" s="165"/>
      <c r="BE90" s="8"/>
    </row>
    <row r="91" spans="1:91" s="11" customFormat="1" ht="10.8" customHeight="1" x14ac:dyDescent="0.3">
      <c r="A91" s="8"/>
      <c r="B91" s="44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9"/>
      <c r="AS91" s="222"/>
      <c r="AT91" s="223"/>
      <c r="AU91" s="119"/>
      <c r="AV91" s="119"/>
      <c r="AW91" s="119"/>
      <c r="AX91" s="119"/>
      <c r="AY91" s="119"/>
      <c r="AZ91" s="119"/>
      <c r="BA91" s="119"/>
      <c r="BB91" s="119"/>
      <c r="BC91" s="119"/>
      <c r="BD91" s="166"/>
      <c r="BE91" s="8"/>
    </row>
    <row r="92" spans="1:91" s="11" customFormat="1" ht="29.25" customHeight="1" x14ac:dyDescent="0.3">
      <c r="A92" s="8"/>
      <c r="B92" s="44"/>
      <c r="C92" s="224" t="s">
        <v>62</v>
      </c>
      <c r="D92" s="225"/>
      <c r="E92" s="225"/>
      <c r="F92" s="225"/>
      <c r="G92" s="225"/>
      <c r="H92" s="167"/>
      <c r="I92" s="226" t="s">
        <v>63</v>
      </c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27" t="s">
        <v>574</v>
      </c>
      <c r="AH92" s="225"/>
      <c r="AI92" s="225"/>
      <c r="AJ92" s="225"/>
      <c r="AK92" s="225"/>
      <c r="AL92" s="225"/>
      <c r="AM92" s="225"/>
      <c r="AN92" s="226" t="s">
        <v>575</v>
      </c>
      <c r="AO92" s="225"/>
      <c r="AP92" s="228"/>
      <c r="AQ92" s="168" t="s">
        <v>61</v>
      </c>
      <c r="AR92" s="9"/>
      <c r="AS92" s="81" t="s">
        <v>576</v>
      </c>
      <c r="AT92" s="82" t="s">
        <v>577</v>
      </c>
      <c r="AU92" s="82" t="s">
        <v>578</v>
      </c>
      <c r="AV92" s="82" t="s">
        <v>579</v>
      </c>
      <c r="AW92" s="82" t="s">
        <v>580</v>
      </c>
      <c r="AX92" s="82" t="s">
        <v>581</v>
      </c>
      <c r="AY92" s="82" t="s">
        <v>582</v>
      </c>
      <c r="AZ92" s="82" t="s">
        <v>583</v>
      </c>
      <c r="BA92" s="82" t="s">
        <v>584</v>
      </c>
      <c r="BB92" s="82" t="s">
        <v>585</v>
      </c>
      <c r="BC92" s="82" t="s">
        <v>586</v>
      </c>
      <c r="BD92" s="83" t="s">
        <v>587</v>
      </c>
      <c r="BE92" s="8"/>
    </row>
    <row r="93" spans="1:91" s="11" customFormat="1" ht="10.8" customHeight="1" x14ac:dyDescent="0.3">
      <c r="A93" s="8"/>
      <c r="B93" s="44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9"/>
      <c r="AS93" s="87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169"/>
      <c r="BE93" s="8"/>
    </row>
    <row r="94" spans="1:91" s="170" customFormat="1" ht="32.4" customHeight="1" x14ac:dyDescent="0.3">
      <c r="B94" s="171"/>
      <c r="C94" s="85" t="s">
        <v>588</v>
      </c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  <c r="AG94" s="229">
        <f>ROUND(AG95,2)</f>
        <v>0</v>
      </c>
      <c r="AH94" s="229"/>
      <c r="AI94" s="229"/>
      <c r="AJ94" s="229"/>
      <c r="AK94" s="229"/>
      <c r="AL94" s="229"/>
      <c r="AM94" s="229"/>
      <c r="AN94" s="230">
        <f>SUM(AG94,AT94)</f>
        <v>0</v>
      </c>
      <c r="AO94" s="230"/>
      <c r="AP94" s="230"/>
      <c r="AQ94" s="173" t="s">
        <v>9</v>
      </c>
      <c r="AR94" s="174"/>
      <c r="AS94" s="175">
        <f>ROUND(AS95,2)</f>
        <v>0</v>
      </c>
      <c r="AT94" s="176">
        <f>ROUND(SUM(AV94:AW94),2)</f>
        <v>0</v>
      </c>
      <c r="AU94" s="177">
        <f>ROUND(AU95,5)</f>
        <v>0</v>
      </c>
      <c r="AV94" s="176">
        <f>ROUND(AZ94*L29,2)</f>
        <v>0</v>
      </c>
      <c r="AW94" s="176">
        <f>ROUND(BA94*L30,2)</f>
        <v>0</v>
      </c>
      <c r="AX94" s="176">
        <f>ROUND(BB94*L29,2)</f>
        <v>0</v>
      </c>
      <c r="AY94" s="176">
        <f>ROUND(BC94*L30,2)</f>
        <v>0</v>
      </c>
      <c r="AZ94" s="176">
        <f>ROUND(AZ95,2)</f>
        <v>0</v>
      </c>
      <c r="BA94" s="176">
        <f>ROUND(BA95,2)</f>
        <v>0</v>
      </c>
      <c r="BB94" s="176">
        <f>ROUND(BB95,2)</f>
        <v>0</v>
      </c>
      <c r="BC94" s="176">
        <f>ROUND(BC95,2)</f>
        <v>0</v>
      </c>
      <c r="BD94" s="178">
        <f>ROUND(BD95,2)</f>
        <v>0</v>
      </c>
      <c r="BS94" s="179" t="s">
        <v>74</v>
      </c>
      <c r="BT94" s="179" t="s">
        <v>1</v>
      </c>
      <c r="BU94" s="180" t="s">
        <v>589</v>
      </c>
      <c r="BV94" s="179" t="s">
        <v>590</v>
      </c>
      <c r="BW94" s="179" t="s">
        <v>560</v>
      </c>
      <c r="BX94" s="179" t="s">
        <v>591</v>
      </c>
      <c r="CL94" s="179" t="s">
        <v>9</v>
      </c>
    </row>
    <row r="95" spans="1:91" s="191" customFormat="1" ht="16.5" customHeight="1" x14ac:dyDescent="0.3">
      <c r="A95" s="181" t="s">
        <v>592</v>
      </c>
      <c r="B95" s="182"/>
      <c r="C95" s="183"/>
      <c r="D95" s="231" t="s">
        <v>77</v>
      </c>
      <c r="E95" s="231"/>
      <c r="F95" s="231"/>
      <c r="G95" s="231"/>
      <c r="H95" s="231"/>
      <c r="I95" s="184"/>
      <c r="J95" s="231" t="s">
        <v>593</v>
      </c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  <c r="W95" s="231"/>
      <c r="X95" s="231"/>
      <c r="Y95" s="231"/>
      <c r="Z95" s="231"/>
      <c r="AA95" s="231"/>
      <c r="AB95" s="231"/>
      <c r="AC95" s="231"/>
      <c r="AD95" s="231"/>
      <c r="AE95" s="231"/>
      <c r="AF95" s="231"/>
      <c r="AG95" s="232">
        <f>'[1]1 - Osvetlenie'!J30</f>
        <v>0</v>
      </c>
      <c r="AH95" s="233"/>
      <c r="AI95" s="233"/>
      <c r="AJ95" s="233"/>
      <c r="AK95" s="233"/>
      <c r="AL95" s="233"/>
      <c r="AM95" s="233"/>
      <c r="AN95" s="232">
        <f>SUM(AG95,AT95)</f>
        <v>0</v>
      </c>
      <c r="AO95" s="233"/>
      <c r="AP95" s="233"/>
      <c r="AQ95" s="185" t="s">
        <v>594</v>
      </c>
      <c r="AR95" s="186"/>
      <c r="AS95" s="187">
        <v>0</v>
      </c>
      <c r="AT95" s="188">
        <f>ROUND(SUM(AV95:AW95),2)</f>
        <v>0</v>
      </c>
      <c r="AU95" s="189">
        <f>'[1]1 - Osvetlenie'!P137</f>
        <v>0</v>
      </c>
      <c r="AV95" s="188">
        <f>'[1]1 - Osvetlenie'!J33</f>
        <v>0</v>
      </c>
      <c r="AW95" s="188">
        <f>'[1]1 - Osvetlenie'!J34</f>
        <v>0</v>
      </c>
      <c r="AX95" s="188">
        <f>'[1]1 - Osvetlenie'!J35</f>
        <v>0</v>
      </c>
      <c r="AY95" s="188">
        <f>'[1]1 - Osvetlenie'!J36</f>
        <v>0</v>
      </c>
      <c r="AZ95" s="188">
        <f>'[1]1 - Osvetlenie'!F33</f>
        <v>0</v>
      </c>
      <c r="BA95" s="188">
        <f>'[1]1 - Osvetlenie'!F34</f>
        <v>0</v>
      </c>
      <c r="BB95" s="188">
        <f>'[1]1 - Osvetlenie'!F35</f>
        <v>0</v>
      </c>
      <c r="BC95" s="188">
        <f>'[1]1 - Osvetlenie'!F36</f>
        <v>0</v>
      </c>
      <c r="BD95" s="190">
        <f>'[1]1 - Osvetlenie'!F37</f>
        <v>0</v>
      </c>
      <c r="BT95" s="192" t="s">
        <v>77</v>
      </c>
      <c r="BV95" s="192" t="s">
        <v>590</v>
      </c>
      <c r="BW95" s="192" t="s">
        <v>0</v>
      </c>
      <c r="BX95" s="192" t="s">
        <v>560</v>
      </c>
      <c r="CL95" s="192" t="s">
        <v>9</v>
      </c>
      <c r="CM95" s="192" t="s">
        <v>1</v>
      </c>
    </row>
    <row r="96" spans="1:91" s="11" customFormat="1" ht="30" customHeight="1" x14ac:dyDescent="0.3">
      <c r="A96" s="8"/>
      <c r="B96" s="44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9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</row>
    <row r="97" spans="1:57" s="11" customFormat="1" x14ac:dyDescent="0.3">
      <c r="A97" s="8"/>
      <c r="B97" s="70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9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</row>
  </sheetData>
  <mergeCells count="42">
    <mergeCell ref="AG94:AM94"/>
    <mergeCell ref="AN94:AP94"/>
    <mergeCell ref="D95:H95"/>
    <mergeCell ref="J95:AF95"/>
    <mergeCell ref="AG95:AM95"/>
    <mergeCell ref="AN95:AP9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L85:AO8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AR2:BE2"/>
    <mergeCell ref="K5:AO5"/>
    <mergeCell ref="BE5:BE34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</mergeCells>
  <hyperlinks>
    <hyperlink ref="A95" location="'1 - Osvetlenie'!C2" display="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337"/>
  <sheetViews>
    <sheetView showGridLines="0" tabSelected="1" workbookViewId="0">
      <selection activeCell="F143" sqref="F143"/>
    </sheetView>
  </sheetViews>
  <sheetFormatPr defaultRowHeight="14.4" x14ac:dyDescent="0.3"/>
  <cols>
    <col min="1" max="1" width="6.44140625" customWidth="1"/>
    <col min="2" max="2" width="0.88671875" customWidth="1"/>
    <col min="3" max="3" width="3.21875" customWidth="1"/>
    <col min="4" max="4" width="3.33203125" customWidth="1"/>
    <col min="5" max="5" width="13.33203125" customWidth="1"/>
    <col min="6" max="6" width="39.5546875" customWidth="1"/>
    <col min="7" max="7" width="5.77734375" customWidth="1"/>
    <col min="8" max="8" width="8.88671875" customWidth="1"/>
    <col min="9" max="10" width="15.6640625" customWidth="1"/>
    <col min="11" max="11" width="15.6640625" hidden="1" customWidth="1"/>
    <col min="12" max="12" width="7.21875" customWidth="1"/>
    <col min="13" max="13" width="8.44140625" hidden="1" customWidth="1"/>
    <col min="15" max="20" width="11" hidden="1" customWidth="1"/>
    <col min="21" max="21" width="12.6640625" hidden="1" customWidth="1"/>
    <col min="22" max="22" width="9.5546875" customWidth="1"/>
    <col min="23" max="23" width="12.6640625" customWidth="1"/>
    <col min="24" max="24" width="9.5546875" customWidth="1"/>
    <col min="25" max="25" width="11.6640625" customWidth="1"/>
    <col min="26" max="26" width="8.5546875" customWidth="1"/>
    <col min="27" max="27" width="11.6640625" customWidth="1"/>
    <col min="28" max="28" width="12.6640625" customWidth="1"/>
    <col min="29" max="29" width="8.5546875" customWidth="1"/>
    <col min="30" max="30" width="11.6640625" customWidth="1"/>
    <col min="31" max="31" width="12.6640625" customWidth="1"/>
  </cols>
  <sheetData>
    <row r="2" spans="1:46" x14ac:dyDescent="0.3"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" t="s">
        <v>0</v>
      </c>
    </row>
    <row r="3" spans="1:46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1" t="s">
        <v>1</v>
      </c>
    </row>
    <row r="4" spans="1:46" ht="17.399999999999999" x14ac:dyDescent="0.3">
      <c r="B4" s="4"/>
      <c r="D4" s="5" t="s">
        <v>2</v>
      </c>
      <c r="L4" s="4"/>
      <c r="M4" s="6" t="s">
        <v>3</v>
      </c>
      <c r="AT4" s="1" t="s">
        <v>4</v>
      </c>
    </row>
    <row r="5" spans="1:46" x14ac:dyDescent="0.3">
      <c r="B5" s="4"/>
      <c r="L5" s="4"/>
    </row>
    <row r="6" spans="1:46" x14ac:dyDescent="0.3">
      <c r="B6" s="4"/>
      <c r="D6" s="7" t="s">
        <v>5</v>
      </c>
      <c r="L6" s="4"/>
    </row>
    <row r="7" spans="1:46" x14ac:dyDescent="0.3">
      <c r="B7" s="4"/>
      <c r="E7" s="237" t="str">
        <f>'[1]Rekapitulácia stavby'!K6</f>
        <v>Výmena osvetlenia vo výrobných halách č.1-16</v>
      </c>
      <c r="F7" s="238"/>
      <c r="G7" s="238"/>
      <c r="H7" s="238"/>
      <c r="L7" s="4"/>
    </row>
    <row r="8" spans="1:46" s="11" customFormat="1" x14ac:dyDescent="0.3">
      <c r="A8" s="8"/>
      <c r="B8" s="9"/>
      <c r="C8" s="8"/>
      <c r="D8" s="7" t="s">
        <v>6</v>
      </c>
      <c r="E8" s="8"/>
      <c r="F8" s="8"/>
      <c r="G8" s="8"/>
      <c r="H8" s="8"/>
      <c r="I8" s="8"/>
      <c r="J8" s="8"/>
      <c r="K8" s="8"/>
      <c r="L8" s="10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46" s="11" customFormat="1" x14ac:dyDescent="0.3">
      <c r="A9" s="8"/>
      <c r="B9" s="9"/>
      <c r="C9" s="8"/>
      <c r="D9" s="8"/>
      <c r="E9" s="239" t="s">
        <v>7</v>
      </c>
      <c r="F9" s="240"/>
      <c r="G9" s="240"/>
      <c r="H9" s="240"/>
      <c r="I9" s="8"/>
      <c r="J9" s="8"/>
      <c r="K9" s="8"/>
      <c r="L9" s="10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46" s="11" customFormat="1" x14ac:dyDescent="0.3">
      <c r="A10" s="8"/>
      <c r="B10" s="9"/>
      <c r="C10" s="8"/>
      <c r="D10" s="8"/>
      <c r="E10" s="8"/>
      <c r="F10" s="8"/>
      <c r="G10" s="8"/>
      <c r="H10" s="8"/>
      <c r="I10" s="8"/>
      <c r="J10" s="8"/>
      <c r="K10" s="8"/>
      <c r="L10" s="10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46" s="11" customFormat="1" x14ac:dyDescent="0.3">
      <c r="A11" s="8"/>
      <c r="B11" s="9"/>
      <c r="C11" s="8"/>
      <c r="D11" s="7" t="s">
        <v>8</v>
      </c>
      <c r="E11" s="8"/>
      <c r="F11" s="12" t="s">
        <v>9</v>
      </c>
      <c r="G11" s="8"/>
      <c r="H11" s="8"/>
      <c r="I11" s="7" t="s">
        <v>10</v>
      </c>
      <c r="J11" s="12" t="s">
        <v>9</v>
      </c>
      <c r="K11" s="8"/>
      <c r="L11" s="10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46" s="11" customFormat="1" x14ac:dyDescent="0.3">
      <c r="A12" s="8"/>
      <c r="B12" s="9"/>
      <c r="C12" s="8"/>
      <c r="D12" s="7" t="s">
        <v>11</v>
      </c>
      <c r="E12" s="8"/>
      <c r="F12" s="12" t="s">
        <v>12</v>
      </c>
      <c r="G12" s="8"/>
      <c r="H12" s="8"/>
      <c r="I12" s="7" t="s">
        <v>13</v>
      </c>
      <c r="J12" s="13"/>
      <c r="K12" s="8"/>
      <c r="L12" s="10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46" s="11" customFormat="1" x14ac:dyDescent="0.3">
      <c r="A13" s="8"/>
      <c r="B13" s="9"/>
      <c r="C13" s="8"/>
      <c r="D13" s="8"/>
      <c r="E13" s="8"/>
      <c r="F13" s="8"/>
      <c r="G13" s="8"/>
      <c r="H13" s="8"/>
      <c r="I13" s="8"/>
      <c r="J13" s="8"/>
      <c r="K13" s="8"/>
      <c r="L13" s="10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46" s="11" customFormat="1" x14ac:dyDescent="0.3">
      <c r="A14" s="8"/>
      <c r="B14" s="9"/>
      <c r="C14" s="8"/>
      <c r="D14" s="7" t="s">
        <v>14</v>
      </c>
      <c r="E14" s="8"/>
      <c r="F14" s="8"/>
      <c r="G14" s="8"/>
      <c r="H14" s="8"/>
      <c r="I14" s="7" t="s">
        <v>15</v>
      </c>
      <c r="J14" s="12" t="s">
        <v>16</v>
      </c>
      <c r="K14" s="8"/>
      <c r="L14" s="10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1:46" s="11" customFormat="1" x14ac:dyDescent="0.3">
      <c r="A15" s="8"/>
      <c r="B15" s="9"/>
      <c r="C15" s="8"/>
      <c r="D15" s="8"/>
      <c r="E15" s="12" t="s">
        <v>17</v>
      </c>
      <c r="F15" s="8"/>
      <c r="G15" s="8"/>
      <c r="H15" s="8"/>
      <c r="I15" s="7" t="s">
        <v>18</v>
      </c>
      <c r="J15" s="12" t="s">
        <v>9</v>
      </c>
      <c r="K15" s="8"/>
      <c r="L15" s="10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46" s="11" customFormat="1" x14ac:dyDescent="0.3">
      <c r="A16" s="8"/>
      <c r="B16" s="9"/>
      <c r="C16" s="8"/>
      <c r="D16" s="8"/>
      <c r="E16" s="8"/>
      <c r="F16" s="8"/>
      <c r="G16" s="8"/>
      <c r="H16" s="8"/>
      <c r="I16" s="8"/>
      <c r="J16" s="8"/>
      <c r="K16" s="8"/>
      <c r="L16" s="10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1:31" s="11" customFormat="1" x14ac:dyDescent="0.3">
      <c r="A17" s="8"/>
      <c r="B17" s="9"/>
      <c r="C17" s="8"/>
      <c r="D17" s="7" t="s">
        <v>19</v>
      </c>
      <c r="E17" s="8"/>
      <c r="F17" s="8"/>
      <c r="G17" s="8"/>
      <c r="H17" s="8"/>
      <c r="I17" s="7" t="s">
        <v>15</v>
      </c>
      <c r="J17" s="14" t="str">
        <f>'[1]Rekapitulácia stavby'!AN13</f>
        <v>Vyplň údaj</v>
      </c>
      <c r="K17" s="8"/>
      <c r="L17" s="10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1" s="11" customFormat="1" x14ac:dyDescent="0.3">
      <c r="A18" s="8"/>
      <c r="B18" s="9"/>
      <c r="C18" s="8"/>
      <c r="D18" s="8"/>
      <c r="E18" s="241" t="str">
        <f>'[1]Rekapitulácia stavby'!E14</f>
        <v>Vyplň údaj</v>
      </c>
      <c r="F18" s="242"/>
      <c r="G18" s="242"/>
      <c r="H18" s="242"/>
      <c r="I18" s="7" t="s">
        <v>18</v>
      </c>
      <c r="J18" s="14" t="str">
        <f>'[1]Rekapitulácia stavby'!AN14</f>
        <v>Vyplň údaj</v>
      </c>
      <c r="K18" s="8"/>
      <c r="L18" s="10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s="11" customFormat="1" x14ac:dyDescent="0.3">
      <c r="A19" s="8"/>
      <c r="B19" s="9"/>
      <c r="C19" s="8"/>
      <c r="D19" s="8"/>
      <c r="E19" s="8"/>
      <c r="F19" s="8"/>
      <c r="G19" s="8"/>
      <c r="H19" s="8"/>
      <c r="I19" s="8"/>
      <c r="J19" s="8"/>
      <c r="K19" s="8"/>
      <c r="L19" s="10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s="11" customFormat="1" x14ac:dyDescent="0.3">
      <c r="A20" s="8"/>
      <c r="B20" s="9"/>
      <c r="C20" s="8"/>
      <c r="D20" s="7" t="s">
        <v>20</v>
      </c>
      <c r="E20" s="8"/>
      <c r="F20" s="8"/>
      <c r="G20" s="8"/>
      <c r="H20" s="8"/>
      <c r="I20" s="7" t="s">
        <v>15</v>
      </c>
      <c r="J20" s="12" t="str">
        <f>IF('[1]Rekapitulácia stavby'!AN16="","",'[1]Rekapitulácia stavby'!AN16)</f>
        <v/>
      </c>
      <c r="K20" s="8"/>
      <c r="L20" s="10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s="11" customFormat="1" x14ac:dyDescent="0.3">
      <c r="A21" s="8"/>
      <c r="B21" s="9"/>
      <c r="C21" s="8"/>
      <c r="D21" s="8"/>
      <c r="E21" s="12" t="str">
        <f>IF('[1]Rekapitulácia stavby'!E17="","",'[1]Rekapitulácia stavby'!E17)</f>
        <v xml:space="preserve"> </v>
      </c>
      <c r="F21" s="8"/>
      <c r="G21" s="8"/>
      <c r="H21" s="8"/>
      <c r="I21" s="7" t="s">
        <v>18</v>
      </c>
      <c r="J21" s="12" t="str">
        <f>IF('[1]Rekapitulácia stavby'!AN17="","",'[1]Rekapitulácia stavby'!AN17)</f>
        <v/>
      </c>
      <c r="K21" s="8"/>
      <c r="L21" s="10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s="11" customFormat="1" x14ac:dyDescent="0.3">
      <c r="A22" s="8"/>
      <c r="B22" s="9"/>
      <c r="C22" s="8"/>
      <c r="D22" s="8"/>
      <c r="E22" s="8"/>
      <c r="F22" s="8"/>
      <c r="G22" s="8"/>
      <c r="H22" s="8"/>
      <c r="I22" s="8"/>
      <c r="J22" s="8"/>
      <c r="K22" s="8"/>
      <c r="L22" s="10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s="11" customFormat="1" x14ac:dyDescent="0.3">
      <c r="A23" s="8"/>
      <c r="B23" s="9"/>
      <c r="C23" s="8"/>
      <c r="D23" s="7" t="s">
        <v>21</v>
      </c>
      <c r="E23" s="8"/>
      <c r="F23" s="8"/>
      <c r="G23" s="8"/>
      <c r="H23" s="8"/>
      <c r="I23" s="7" t="s">
        <v>15</v>
      </c>
      <c r="J23" s="12" t="str">
        <f>IF('[1]Rekapitulácia stavby'!AN19="","",'[1]Rekapitulácia stavby'!AN19)</f>
        <v/>
      </c>
      <c r="K23" s="8"/>
      <c r="L23" s="10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s="11" customFormat="1" x14ac:dyDescent="0.3">
      <c r="A24" s="8"/>
      <c r="B24" s="9"/>
      <c r="C24" s="8"/>
      <c r="D24" s="8"/>
      <c r="E24" s="12" t="str">
        <f>IF('[1]Rekapitulácia stavby'!E20="","",'[1]Rekapitulácia stavby'!E20)</f>
        <v xml:space="preserve"> </v>
      </c>
      <c r="F24" s="8"/>
      <c r="G24" s="8"/>
      <c r="H24" s="8"/>
      <c r="I24" s="7" t="s">
        <v>18</v>
      </c>
      <c r="J24" s="12" t="str">
        <f>IF('[1]Rekapitulácia stavby'!AN20="","",'[1]Rekapitulácia stavby'!AN20)</f>
        <v/>
      </c>
      <c r="K24" s="8"/>
      <c r="L24" s="10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1:31" s="11" customFormat="1" x14ac:dyDescent="0.3">
      <c r="A25" s="8"/>
      <c r="B25" s="9"/>
      <c r="C25" s="8"/>
      <c r="D25" s="8"/>
      <c r="E25" s="8"/>
      <c r="F25" s="8"/>
      <c r="G25" s="8"/>
      <c r="H25" s="8"/>
      <c r="I25" s="8"/>
      <c r="J25" s="8"/>
      <c r="K25" s="8"/>
      <c r="L25" s="10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s="11" customFormat="1" x14ac:dyDescent="0.3">
      <c r="A26" s="8"/>
      <c r="B26" s="9"/>
      <c r="C26" s="8"/>
      <c r="D26" s="7" t="s">
        <v>22</v>
      </c>
      <c r="E26" s="8"/>
      <c r="F26" s="8"/>
      <c r="G26" s="8"/>
      <c r="H26" s="8"/>
      <c r="I26" s="8"/>
      <c r="J26" s="8"/>
      <c r="K26" s="8"/>
      <c r="L26" s="10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s="18" customFormat="1" x14ac:dyDescent="0.3">
      <c r="A27" s="15"/>
      <c r="B27" s="16"/>
      <c r="C27" s="15"/>
      <c r="D27" s="15"/>
      <c r="E27" s="243" t="s">
        <v>9</v>
      </c>
      <c r="F27" s="243"/>
      <c r="G27" s="243"/>
      <c r="H27" s="243"/>
      <c r="I27" s="15"/>
      <c r="J27" s="15"/>
      <c r="K27" s="15"/>
      <c r="L27" s="17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1:31" s="11" customFormat="1" x14ac:dyDescent="0.3">
      <c r="A28" s="8"/>
      <c r="B28" s="9"/>
      <c r="C28" s="8"/>
      <c r="D28" s="8"/>
      <c r="E28" s="8"/>
      <c r="F28" s="8"/>
      <c r="G28" s="8"/>
      <c r="H28" s="8"/>
      <c r="I28" s="8"/>
      <c r="J28" s="8"/>
      <c r="K28" s="8"/>
      <c r="L28" s="10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1" s="11" customFormat="1" x14ac:dyDescent="0.3">
      <c r="A29" s="8"/>
      <c r="B29" s="9"/>
      <c r="C29" s="8"/>
      <c r="D29" s="19"/>
      <c r="E29" s="19"/>
      <c r="F29" s="19"/>
      <c r="G29" s="19"/>
      <c r="H29" s="19"/>
      <c r="I29" s="19"/>
      <c r="J29" s="19"/>
      <c r="K29" s="19"/>
      <c r="L29" s="10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s="11" customFormat="1" ht="15.6" x14ac:dyDescent="0.3">
      <c r="A30" s="8"/>
      <c r="B30" s="9"/>
      <c r="C30" s="8"/>
      <c r="D30" s="20" t="s">
        <v>23</v>
      </c>
      <c r="E30" s="8"/>
      <c r="F30" s="8"/>
      <c r="G30" s="8"/>
      <c r="H30" s="8"/>
      <c r="I30" s="8"/>
      <c r="J30" s="21">
        <f>ROUND(J137, 2)</f>
        <v>0</v>
      </c>
      <c r="K30" s="8"/>
      <c r="L30" s="10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1:31" s="11" customFormat="1" x14ac:dyDescent="0.3">
      <c r="A31" s="8"/>
      <c r="B31" s="9"/>
      <c r="C31" s="8"/>
      <c r="D31" s="19"/>
      <c r="E31" s="19"/>
      <c r="F31" s="19"/>
      <c r="G31" s="19"/>
      <c r="H31" s="19"/>
      <c r="I31" s="19"/>
      <c r="J31" s="19"/>
      <c r="K31" s="19"/>
      <c r="L31" s="10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1" s="11" customFormat="1" x14ac:dyDescent="0.3">
      <c r="A32" s="8"/>
      <c r="B32" s="9"/>
      <c r="C32" s="8"/>
      <c r="D32" s="8"/>
      <c r="E32" s="8"/>
      <c r="F32" s="22" t="s">
        <v>24</v>
      </c>
      <c r="G32" s="8"/>
      <c r="H32" s="8"/>
      <c r="I32" s="22" t="s">
        <v>25</v>
      </c>
      <c r="J32" s="22" t="s">
        <v>26</v>
      </c>
      <c r="K32" s="8"/>
      <c r="L32" s="10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1:31" s="11" customFormat="1" x14ac:dyDescent="0.3">
      <c r="A33" s="8"/>
      <c r="B33" s="9"/>
      <c r="C33" s="8"/>
      <c r="D33" s="23" t="s">
        <v>27</v>
      </c>
      <c r="E33" s="7" t="s">
        <v>28</v>
      </c>
      <c r="F33" s="24">
        <f>ROUND((SUM(BE137:BE336)),  2)</f>
        <v>0</v>
      </c>
      <c r="G33" s="8"/>
      <c r="H33" s="8"/>
      <c r="I33" s="25">
        <v>0.2</v>
      </c>
      <c r="J33" s="24">
        <f>ROUND(((SUM(BE137:BE336))*I33),  2)</f>
        <v>0</v>
      </c>
      <c r="K33" s="8"/>
      <c r="L33" s="10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1:31" s="11" customFormat="1" x14ac:dyDescent="0.3">
      <c r="A34" s="8"/>
      <c r="B34" s="9"/>
      <c r="C34" s="8"/>
      <c r="D34" s="8"/>
      <c r="E34" s="7" t="s">
        <v>29</v>
      </c>
      <c r="F34" s="24">
        <f>ROUND((SUM(BF137:BF336)),  2)</f>
        <v>0</v>
      </c>
      <c r="G34" s="8"/>
      <c r="H34" s="8"/>
      <c r="I34" s="25">
        <v>0.2</v>
      </c>
      <c r="J34" s="24">
        <f>ROUND(((SUM(BF137:BF336))*I34),  2)</f>
        <v>0</v>
      </c>
      <c r="K34" s="8"/>
      <c r="L34" s="10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1:31" s="11" customFormat="1" x14ac:dyDescent="0.3">
      <c r="A35" s="8"/>
      <c r="B35" s="9"/>
      <c r="C35" s="8"/>
      <c r="D35" s="8"/>
      <c r="E35" s="7" t="s">
        <v>30</v>
      </c>
      <c r="F35" s="24">
        <f>ROUND((SUM(BG137:BG336)),  2)</f>
        <v>0</v>
      </c>
      <c r="G35" s="8"/>
      <c r="H35" s="8"/>
      <c r="I35" s="25">
        <v>0.2</v>
      </c>
      <c r="J35" s="24">
        <f>0</f>
        <v>0</v>
      </c>
      <c r="K35" s="8"/>
      <c r="L35" s="10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1:31" s="11" customFormat="1" x14ac:dyDescent="0.3">
      <c r="A36" s="8"/>
      <c r="B36" s="9"/>
      <c r="C36" s="8"/>
      <c r="D36" s="8"/>
      <c r="E36" s="7" t="s">
        <v>31</v>
      </c>
      <c r="F36" s="24">
        <f>ROUND((SUM(BH137:BH336)),  2)</f>
        <v>0</v>
      </c>
      <c r="G36" s="8"/>
      <c r="H36" s="8"/>
      <c r="I36" s="25">
        <v>0.2</v>
      </c>
      <c r="J36" s="24">
        <f>0</f>
        <v>0</v>
      </c>
      <c r="K36" s="8"/>
      <c r="L36" s="10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spans="1:31" s="11" customFormat="1" x14ac:dyDescent="0.3">
      <c r="A37" s="8"/>
      <c r="B37" s="9"/>
      <c r="C37" s="8"/>
      <c r="D37" s="8"/>
      <c r="E37" s="7" t="s">
        <v>32</v>
      </c>
      <c r="F37" s="24">
        <f>ROUND((SUM(BI137:BI336)),  2)</f>
        <v>0</v>
      </c>
      <c r="G37" s="8"/>
      <c r="H37" s="8"/>
      <c r="I37" s="25">
        <v>0</v>
      </c>
      <c r="J37" s="24">
        <f>0</f>
        <v>0</v>
      </c>
      <c r="K37" s="8"/>
      <c r="L37" s="10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spans="1:31" s="11" customFormat="1" x14ac:dyDescent="0.3">
      <c r="A38" s="8"/>
      <c r="B38" s="9"/>
      <c r="C38" s="8"/>
      <c r="D38" s="8"/>
      <c r="E38" s="8"/>
      <c r="F38" s="8"/>
      <c r="G38" s="8"/>
      <c r="H38" s="8"/>
      <c r="I38" s="8"/>
      <c r="J38" s="8"/>
      <c r="K38" s="8"/>
      <c r="L38" s="10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1:31" s="11" customFormat="1" ht="15.6" x14ac:dyDescent="0.3">
      <c r="A39" s="8"/>
      <c r="B39" s="9"/>
      <c r="C39" s="26"/>
      <c r="D39" s="27" t="s">
        <v>33</v>
      </c>
      <c r="E39" s="28"/>
      <c r="F39" s="28"/>
      <c r="G39" s="29" t="s">
        <v>34</v>
      </c>
      <c r="H39" s="30" t="s">
        <v>35</v>
      </c>
      <c r="I39" s="28"/>
      <c r="J39" s="31">
        <f>SUM(J30:J37)</f>
        <v>0</v>
      </c>
      <c r="K39" s="32"/>
      <c r="L39" s="10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spans="1:31" s="11" customFormat="1" x14ac:dyDescent="0.3">
      <c r="A40" s="8"/>
      <c r="B40" s="9"/>
      <c r="C40" s="8"/>
      <c r="D40" s="8"/>
      <c r="E40" s="8"/>
      <c r="F40" s="8"/>
      <c r="G40" s="8"/>
      <c r="H40" s="8"/>
      <c r="I40" s="8"/>
      <c r="J40" s="8"/>
      <c r="K40" s="8"/>
      <c r="L40" s="10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spans="1:31" x14ac:dyDescent="0.3">
      <c r="B41" s="4"/>
      <c r="L41" s="4"/>
    </row>
    <row r="42" spans="1:31" x14ac:dyDescent="0.3">
      <c r="B42" s="4"/>
      <c r="L42" s="4"/>
    </row>
    <row r="43" spans="1:31" x14ac:dyDescent="0.3">
      <c r="B43" s="4"/>
      <c r="L43" s="4"/>
    </row>
    <row r="44" spans="1:31" x14ac:dyDescent="0.3">
      <c r="B44" s="4"/>
      <c r="L44" s="4"/>
    </row>
    <row r="45" spans="1:31" x14ac:dyDescent="0.3">
      <c r="B45" s="4"/>
      <c r="L45" s="4"/>
    </row>
    <row r="46" spans="1:31" x14ac:dyDescent="0.3">
      <c r="B46" s="4"/>
      <c r="L46" s="4"/>
    </row>
    <row r="47" spans="1:31" x14ac:dyDescent="0.3">
      <c r="B47" s="4"/>
      <c r="L47" s="4"/>
    </row>
    <row r="48" spans="1:31" x14ac:dyDescent="0.3">
      <c r="B48" s="4"/>
      <c r="L48" s="4"/>
    </row>
    <row r="49" spans="1:31" ht="14.4" customHeight="1" x14ac:dyDescent="0.3">
      <c r="B49" s="4"/>
      <c r="L49" s="4"/>
    </row>
    <row r="50" spans="1:31" s="11" customFormat="1" ht="14.4" customHeight="1" x14ac:dyDescent="0.3">
      <c r="B50" s="10"/>
      <c r="D50" s="33" t="s">
        <v>36</v>
      </c>
      <c r="E50" s="34"/>
      <c r="F50" s="34"/>
      <c r="G50" s="33" t="s">
        <v>37</v>
      </c>
      <c r="H50" s="34"/>
      <c r="I50" s="34"/>
      <c r="J50" s="34"/>
      <c r="K50" s="34"/>
      <c r="L50" s="10"/>
    </row>
    <row r="51" spans="1:31" x14ac:dyDescent="0.3">
      <c r="B51" s="4"/>
      <c r="L51" s="4"/>
    </row>
    <row r="52" spans="1:31" x14ac:dyDescent="0.3">
      <c r="B52" s="4"/>
      <c r="L52" s="4"/>
    </row>
    <row r="53" spans="1:31" x14ac:dyDescent="0.3">
      <c r="B53" s="4"/>
      <c r="L53" s="4"/>
    </row>
    <row r="54" spans="1:31" x14ac:dyDescent="0.3">
      <c r="B54" s="4"/>
      <c r="L54" s="4"/>
    </row>
    <row r="55" spans="1:31" x14ac:dyDescent="0.3">
      <c r="B55" s="4"/>
      <c r="L55" s="4"/>
    </row>
    <row r="56" spans="1:31" x14ac:dyDescent="0.3">
      <c r="B56" s="4"/>
      <c r="L56" s="4"/>
    </row>
    <row r="57" spans="1:31" x14ac:dyDescent="0.3">
      <c r="B57" s="4"/>
      <c r="L57" s="4"/>
    </row>
    <row r="58" spans="1:31" x14ac:dyDescent="0.3">
      <c r="B58" s="4"/>
      <c r="L58" s="4"/>
    </row>
    <row r="59" spans="1:31" x14ac:dyDescent="0.3">
      <c r="B59" s="4"/>
      <c r="L59" s="4"/>
    </row>
    <row r="60" spans="1:31" x14ac:dyDescent="0.3">
      <c r="B60" s="4"/>
      <c r="L60" s="4"/>
    </row>
    <row r="61" spans="1:31" s="11" customFormat="1" x14ac:dyDescent="0.3">
      <c r="A61" s="8"/>
      <c r="B61" s="9"/>
      <c r="C61" s="8"/>
      <c r="D61" s="35" t="s">
        <v>38</v>
      </c>
      <c r="E61" s="36"/>
      <c r="F61" s="37" t="s">
        <v>39</v>
      </c>
      <c r="G61" s="35" t="s">
        <v>38</v>
      </c>
      <c r="H61" s="36"/>
      <c r="I61" s="36"/>
      <c r="J61" s="38" t="s">
        <v>39</v>
      </c>
      <c r="K61" s="36"/>
      <c r="L61" s="10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spans="1:31" x14ac:dyDescent="0.3">
      <c r="B62" s="4"/>
      <c r="L62" s="4"/>
    </row>
    <row r="63" spans="1:31" x14ac:dyDescent="0.3">
      <c r="B63" s="4"/>
      <c r="L63" s="4"/>
    </row>
    <row r="64" spans="1:31" x14ac:dyDescent="0.3">
      <c r="B64" s="4"/>
      <c r="L64" s="4"/>
    </row>
    <row r="65" spans="1:31" s="11" customFormat="1" x14ac:dyDescent="0.3">
      <c r="A65" s="8"/>
      <c r="B65" s="9"/>
      <c r="C65" s="8"/>
      <c r="D65" s="33" t="s">
        <v>40</v>
      </c>
      <c r="E65" s="39"/>
      <c r="F65" s="39"/>
      <c r="G65" s="33" t="s">
        <v>41</v>
      </c>
      <c r="H65" s="39"/>
      <c r="I65" s="39"/>
      <c r="J65" s="39"/>
      <c r="K65" s="39"/>
      <c r="L65" s="10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spans="1:31" x14ac:dyDescent="0.3">
      <c r="B66" s="4"/>
      <c r="L66" s="4"/>
    </row>
    <row r="67" spans="1:31" x14ac:dyDescent="0.3">
      <c r="B67" s="4"/>
      <c r="L67" s="4"/>
    </row>
    <row r="68" spans="1:31" x14ac:dyDescent="0.3">
      <c r="B68" s="4"/>
      <c r="L68" s="4"/>
    </row>
    <row r="69" spans="1:31" x14ac:dyDescent="0.3">
      <c r="B69" s="4"/>
      <c r="L69" s="4"/>
    </row>
    <row r="70" spans="1:31" x14ac:dyDescent="0.3">
      <c r="B70" s="4"/>
      <c r="L70" s="4"/>
    </row>
    <row r="71" spans="1:31" x14ac:dyDescent="0.3">
      <c r="B71" s="4"/>
      <c r="L71" s="4"/>
    </row>
    <row r="72" spans="1:31" x14ac:dyDescent="0.3">
      <c r="B72" s="4"/>
      <c r="L72" s="4"/>
    </row>
    <row r="73" spans="1:31" x14ac:dyDescent="0.3">
      <c r="B73" s="4"/>
      <c r="L73" s="4"/>
    </row>
    <row r="74" spans="1:31" x14ac:dyDescent="0.3">
      <c r="B74" s="4"/>
      <c r="L74" s="4"/>
    </row>
    <row r="75" spans="1:31" x14ac:dyDescent="0.3">
      <c r="B75" s="4"/>
      <c r="L75" s="4"/>
    </row>
    <row r="76" spans="1:31" s="11" customFormat="1" x14ac:dyDescent="0.3">
      <c r="A76" s="8"/>
      <c r="B76" s="9"/>
      <c r="C76" s="8"/>
      <c r="D76" s="35" t="s">
        <v>38</v>
      </c>
      <c r="E76" s="36"/>
      <c r="F76" s="37" t="s">
        <v>39</v>
      </c>
      <c r="G76" s="35" t="s">
        <v>38</v>
      </c>
      <c r="H76" s="36"/>
      <c r="I76" s="36"/>
      <c r="J76" s="38" t="s">
        <v>39</v>
      </c>
      <c r="K76" s="36"/>
      <c r="L76" s="10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spans="1:31" s="11" customFormat="1" ht="14.4" customHeight="1" x14ac:dyDescent="0.3">
      <c r="A77" s="8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</row>
    <row r="81" spans="1:47" s="11" customFormat="1" x14ac:dyDescent="0.3">
      <c r="A81" s="8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</row>
    <row r="82" spans="1:47" s="11" customFormat="1" ht="17.399999999999999" x14ac:dyDescent="0.3">
      <c r="A82" s="8"/>
      <c r="B82" s="44"/>
      <c r="C82" s="45" t="s">
        <v>42</v>
      </c>
      <c r="D82" s="46"/>
      <c r="E82" s="46"/>
      <c r="F82" s="46"/>
      <c r="G82" s="46"/>
      <c r="H82" s="46"/>
      <c r="I82" s="46"/>
      <c r="J82" s="46"/>
      <c r="K82" s="46"/>
      <c r="L82" s="10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</row>
    <row r="83" spans="1:47" s="11" customFormat="1" x14ac:dyDescent="0.3">
      <c r="A83" s="8"/>
      <c r="B83" s="44"/>
      <c r="C83" s="46"/>
      <c r="D83" s="46"/>
      <c r="E83" s="46"/>
      <c r="F83" s="46"/>
      <c r="G83" s="46"/>
      <c r="H83" s="46"/>
      <c r="I83" s="46"/>
      <c r="J83" s="46"/>
      <c r="K83" s="46"/>
      <c r="L83" s="10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</row>
    <row r="84" spans="1:47" s="11" customFormat="1" x14ac:dyDescent="0.3">
      <c r="A84" s="8"/>
      <c r="B84" s="44"/>
      <c r="C84" s="47" t="s">
        <v>5</v>
      </c>
      <c r="D84" s="46"/>
      <c r="E84" s="46"/>
      <c r="F84" s="46"/>
      <c r="G84" s="46"/>
      <c r="H84" s="46"/>
      <c r="I84" s="46"/>
      <c r="J84" s="46"/>
      <c r="K84" s="46"/>
      <c r="L84" s="10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1:47" s="11" customFormat="1" x14ac:dyDescent="0.3">
      <c r="A85" s="8"/>
      <c r="B85" s="44"/>
      <c r="C85" s="46"/>
      <c r="D85" s="46"/>
      <c r="E85" s="235" t="str">
        <f>E7</f>
        <v>Výmena osvetlenia vo výrobných halách č.1-16</v>
      </c>
      <c r="F85" s="236"/>
      <c r="G85" s="236"/>
      <c r="H85" s="236"/>
      <c r="I85" s="46"/>
      <c r="J85" s="46"/>
      <c r="K85" s="46"/>
      <c r="L85" s="10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1:47" s="11" customFormat="1" x14ac:dyDescent="0.3">
      <c r="A86" s="8"/>
      <c r="B86" s="44"/>
      <c r="C86" s="47" t="s">
        <v>6</v>
      </c>
      <c r="D86" s="46"/>
      <c r="E86" s="46"/>
      <c r="F86" s="46"/>
      <c r="G86" s="46"/>
      <c r="H86" s="46"/>
      <c r="I86" s="46"/>
      <c r="J86" s="46"/>
      <c r="K86" s="46"/>
      <c r="L86" s="10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1:47" s="11" customFormat="1" x14ac:dyDescent="0.3">
      <c r="A87" s="8"/>
      <c r="B87" s="44"/>
      <c r="C87" s="46"/>
      <c r="D87" s="46"/>
      <c r="E87" s="209" t="str">
        <f>E9</f>
        <v>1 - Osvetlenie</v>
      </c>
      <c r="F87" s="234"/>
      <c r="G87" s="234"/>
      <c r="H87" s="234"/>
      <c r="I87" s="46"/>
      <c r="J87" s="46"/>
      <c r="K87" s="46"/>
      <c r="L87" s="10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:47" s="11" customFormat="1" x14ac:dyDescent="0.3">
      <c r="A88" s="8"/>
      <c r="B88" s="44"/>
      <c r="C88" s="46"/>
      <c r="D88" s="46"/>
      <c r="E88" s="46"/>
      <c r="F88" s="46"/>
      <c r="G88" s="46"/>
      <c r="H88" s="46"/>
      <c r="I88" s="46"/>
      <c r="J88" s="46"/>
      <c r="K88" s="46"/>
      <c r="L88" s="10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:47" s="11" customFormat="1" x14ac:dyDescent="0.3">
      <c r="A89" s="8"/>
      <c r="B89" s="44"/>
      <c r="C89" s="47" t="s">
        <v>11</v>
      </c>
      <c r="D89" s="46"/>
      <c r="E89" s="46"/>
      <c r="F89" s="48" t="str">
        <f>F12</f>
        <v>Roľníckej školy 1519, Komárno</v>
      </c>
      <c r="G89" s="46"/>
      <c r="H89" s="46"/>
      <c r="I89" s="47" t="s">
        <v>13</v>
      </c>
      <c r="J89" s="49" t="str">
        <f>IF(J12="","",J12)</f>
        <v/>
      </c>
      <c r="K89" s="46"/>
      <c r="L89" s="10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:47" s="11" customFormat="1" x14ac:dyDescent="0.3">
      <c r="A90" s="8"/>
      <c r="B90" s="44"/>
      <c r="C90" s="46"/>
      <c r="D90" s="46"/>
      <c r="E90" s="46"/>
      <c r="F90" s="46"/>
      <c r="G90" s="46"/>
      <c r="H90" s="46"/>
      <c r="I90" s="46"/>
      <c r="J90" s="46"/>
      <c r="K90" s="46"/>
      <c r="L90" s="10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47" s="11" customFormat="1" x14ac:dyDescent="0.3">
      <c r="A91" s="8"/>
      <c r="B91" s="44"/>
      <c r="C91" s="47" t="s">
        <v>14</v>
      </c>
      <c r="D91" s="46"/>
      <c r="E91" s="46"/>
      <c r="F91" s="48" t="str">
        <f>E15</f>
        <v>SAM - SHIPBUILDING AND MACHINERY a.s.</v>
      </c>
      <c r="G91" s="46"/>
      <c r="H91" s="46"/>
      <c r="I91" s="47" t="s">
        <v>20</v>
      </c>
      <c r="J91" s="50" t="str">
        <f>E21</f>
        <v xml:space="preserve"> </v>
      </c>
      <c r="K91" s="46"/>
      <c r="L91" s="10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1:47" s="11" customFormat="1" x14ac:dyDescent="0.3">
      <c r="A92" s="8"/>
      <c r="B92" s="44"/>
      <c r="C92" s="47" t="s">
        <v>19</v>
      </c>
      <c r="D92" s="46"/>
      <c r="E92" s="46"/>
      <c r="F92" s="48" t="str">
        <f>IF(E18="","",E18)</f>
        <v>Vyplň údaj</v>
      </c>
      <c r="G92" s="46"/>
      <c r="H92" s="46"/>
      <c r="I92" s="47" t="s">
        <v>21</v>
      </c>
      <c r="J92" s="50" t="str">
        <f>E24</f>
        <v xml:space="preserve"> </v>
      </c>
      <c r="K92" s="46"/>
      <c r="L92" s="10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1:47" s="11" customFormat="1" x14ac:dyDescent="0.3">
      <c r="A93" s="8"/>
      <c r="B93" s="44"/>
      <c r="C93" s="46"/>
      <c r="D93" s="46"/>
      <c r="E93" s="46"/>
      <c r="F93" s="46"/>
      <c r="G93" s="46"/>
      <c r="H93" s="46"/>
      <c r="I93" s="46"/>
      <c r="J93" s="46"/>
      <c r="K93" s="46"/>
      <c r="L93" s="10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1:47" s="11" customFormat="1" x14ac:dyDescent="0.3">
      <c r="A94" s="8"/>
      <c r="B94" s="44"/>
      <c r="C94" s="51" t="s">
        <v>43</v>
      </c>
      <c r="D94" s="52"/>
      <c r="E94" s="52"/>
      <c r="F94" s="52"/>
      <c r="G94" s="52"/>
      <c r="H94" s="52"/>
      <c r="I94" s="52"/>
      <c r="J94" s="53" t="s">
        <v>44</v>
      </c>
      <c r="K94" s="52"/>
      <c r="L94" s="10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1:47" s="11" customFormat="1" x14ac:dyDescent="0.3">
      <c r="A95" s="8"/>
      <c r="B95" s="44"/>
      <c r="C95" s="46"/>
      <c r="D95" s="46"/>
      <c r="E95" s="46"/>
      <c r="F95" s="46"/>
      <c r="G95" s="46"/>
      <c r="H95" s="46"/>
      <c r="I95" s="46"/>
      <c r="J95" s="46"/>
      <c r="K95" s="46"/>
      <c r="L95" s="10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1:47" s="11" customFormat="1" ht="15.6" x14ac:dyDescent="0.3">
      <c r="A96" s="8"/>
      <c r="B96" s="44"/>
      <c r="C96" s="54" t="s">
        <v>45</v>
      </c>
      <c r="D96" s="46"/>
      <c r="E96" s="46"/>
      <c r="F96" s="46"/>
      <c r="G96" s="46"/>
      <c r="H96" s="46"/>
      <c r="I96" s="46"/>
      <c r="J96" s="55">
        <f>J137</f>
        <v>0</v>
      </c>
      <c r="K96" s="46"/>
      <c r="L96" s="10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U96" s="1" t="s">
        <v>46</v>
      </c>
    </row>
    <row r="97" spans="2:12" s="62" customFormat="1" ht="15" x14ac:dyDescent="0.3">
      <c r="B97" s="56"/>
      <c r="C97" s="57"/>
      <c r="D97" s="58" t="s">
        <v>47</v>
      </c>
      <c r="E97" s="59"/>
      <c r="F97" s="59"/>
      <c r="G97" s="59"/>
      <c r="H97" s="59"/>
      <c r="I97" s="59"/>
      <c r="J97" s="60">
        <f>J138</f>
        <v>0</v>
      </c>
      <c r="K97" s="57"/>
      <c r="L97" s="61"/>
    </row>
    <row r="98" spans="2:12" s="69" customFormat="1" ht="13.2" x14ac:dyDescent="0.3">
      <c r="B98" s="63"/>
      <c r="C98" s="64"/>
      <c r="D98" s="65" t="s">
        <v>48</v>
      </c>
      <c r="E98" s="66"/>
      <c r="F98" s="66"/>
      <c r="G98" s="66"/>
      <c r="H98" s="66"/>
      <c r="I98" s="66"/>
      <c r="J98" s="67">
        <f>J139</f>
        <v>0</v>
      </c>
      <c r="K98" s="64"/>
      <c r="L98" s="68"/>
    </row>
    <row r="99" spans="2:12" s="69" customFormat="1" ht="13.2" x14ac:dyDescent="0.3">
      <c r="B99" s="63"/>
      <c r="C99" s="64"/>
      <c r="D99" s="65" t="s">
        <v>49</v>
      </c>
      <c r="E99" s="66"/>
      <c r="F99" s="66"/>
      <c r="G99" s="66"/>
      <c r="H99" s="66"/>
      <c r="I99" s="66"/>
      <c r="J99" s="67">
        <f>J152</f>
        <v>0</v>
      </c>
      <c r="K99" s="64"/>
      <c r="L99" s="68"/>
    </row>
    <row r="100" spans="2:12" s="69" customFormat="1" ht="13.2" x14ac:dyDescent="0.3">
      <c r="B100" s="63"/>
      <c r="C100" s="64"/>
      <c r="D100" s="65" t="s">
        <v>50</v>
      </c>
      <c r="E100" s="66"/>
      <c r="F100" s="66"/>
      <c r="G100" s="66"/>
      <c r="H100" s="66"/>
      <c r="I100" s="66"/>
      <c r="J100" s="67">
        <f>J164</f>
        <v>0</v>
      </c>
      <c r="K100" s="64"/>
      <c r="L100" s="68"/>
    </row>
    <row r="101" spans="2:12" s="69" customFormat="1" ht="13.2" x14ac:dyDescent="0.3">
      <c r="B101" s="63"/>
      <c r="C101" s="64"/>
      <c r="D101" s="65" t="s">
        <v>51</v>
      </c>
      <c r="E101" s="66"/>
      <c r="F101" s="66"/>
      <c r="G101" s="66"/>
      <c r="H101" s="66"/>
      <c r="I101" s="66"/>
      <c r="J101" s="67">
        <f>J176</f>
        <v>0</v>
      </c>
      <c r="K101" s="64"/>
      <c r="L101" s="68"/>
    </row>
    <row r="102" spans="2:12" s="69" customFormat="1" ht="13.2" x14ac:dyDescent="0.3">
      <c r="B102" s="63"/>
      <c r="C102" s="64"/>
      <c r="D102" s="65" t="s">
        <v>52</v>
      </c>
      <c r="E102" s="66"/>
      <c r="F102" s="66"/>
      <c r="G102" s="66"/>
      <c r="H102" s="66"/>
      <c r="I102" s="66"/>
      <c r="J102" s="67">
        <f>J188</f>
        <v>0</v>
      </c>
      <c r="K102" s="64"/>
      <c r="L102" s="68"/>
    </row>
    <row r="103" spans="2:12" s="69" customFormat="1" ht="13.2" x14ac:dyDescent="0.3">
      <c r="B103" s="63"/>
      <c r="C103" s="64"/>
      <c r="D103" s="65" t="s">
        <v>53</v>
      </c>
      <c r="E103" s="66"/>
      <c r="F103" s="66"/>
      <c r="G103" s="66"/>
      <c r="H103" s="66"/>
      <c r="I103" s="66"/>
      <c r="J103" s="67">
        <f>J201</f>
        <v>0</v>
      </c>
      <c r="K103" s="64"/>
      <c r="L103" s="68"/>
    </row>
    <row r="104" spans="2:12" s="69" customFormat="1" ht="13.2" x14ac:dyDescent="0.3">
      <c r="B104" s="63"/>
      <c r="C104" s="64"/>
      <c r="D104" s="65" t="s">
        <v>54</v>
      </c>
      <c r="E104" s="66"/>
      <c r="F104" s="66"/>
      <c r="G104" s="66"/>
      <c r="H104" s="66"/>
      <c r="I104" s="66"/>
      <c r="J104" s="67">
        <f>J214</f>
        <v>0</v>
      </c>
      <c r="K104" s="64"/>
      <c r="L104" s="68"/>
    </row>
    <row r="105" spans="2:12" s="69" customFormat="1" ht="13.2" x14ac:dyDescent="0.3">
      <c r="B105" s="63"/>
      <c r="C105" s="64"/>
      <c r="D105" s="65" t="s">
        <v>55</v>
      </c>
      <c r="E105" s="66"/>
      <c r="F105" s="66"/>
      <c r="G105" s="66"/>
      <c r="H105" s="66"/>
      <c r="I105" s="66"/>
      <c r="J105" s="67">
        <f>J226</f>
        <v>0</v>
      </c>
      <c r="K105" s="64"/>
      <c r="L105" s="68"/>
    </row>
    <row r="106" spans="2:12" s="69" customFormat="1" ht="13.2" x14ac:dyDescent="0.3">
      <c r="B106" s="63"/>
      <c r="C106" s="64"/>
      <c r="D106" s="65" t="s">
        <v>56</v>
      </c>
      <c r="E106" s="66"/>
      <c r="F106" s="66"/>
      <c r="G106" s="66"/>
      <c r="H106" s="66"/>
      <c r="I106" s="66"/>
      <c r="J106" s="67">
        <f>J239</f>
        <v>0</v>
      </c>
      <c r="K106" s="64"/>
      <c r="L106" s="68"/>
    </row>
    <row r="107" spans="2:12" s="62" customFormat="1" ht="15" x14ac:dyDescent="0.3">
      <c r="B107" s="56"/>
      <c r="C107" s="57"/>
      <c r="D107" s="58" t="s">
        <v>57</v>
      </c>
      <c r="E107" s="59"/>
      <c r="F107" s="59"/>
      <c r="G107" s="59"/>
      <c r="H107" s="59"/>
      <c r="I107" s="59"/>
      <c r="J107" s="60">
        <f>J252</f>
        <v>0</v>
      </c>
      <c r="K107" s="57"/>
      <c r="L107" s="61"/>
    </row>
    <row r="108" spans="2:12" s="69" customFormat="1" ht="13.2" x14ac:dyDescent="0.3">
      <c r="B108" s="63"/>
      <c r="C108" s="64"/>
      <c r="D108" s="65" t="s">
        <v>48</v>
      </c>
      <c r="E108" s="66"/>
      <c r="F108" s="66"/>
      <c r="G108" s="66"/>
      <c r="H108" s="66"/>
      <c r="I108" s="66"/>
      <c r="J108" s="67">
        <f>J253</f>
        <v>0</v>
      </c>
      <c r="K108" s="64"/>
      <c r="L108" s="68"/>
    </row>
    <row r="109" spans="2:12" s="69" customFormat="1" ht="13.2" x14ac:dyDescent="0.3">
      <c r="B109" s="63"/>
      <c r="C109" s="64"/>
      <c r="D109" s="65" t="s">
        <v>49</v>
      </c>
      <c r="E109" s="66"/>
      <c r="F109" s="66"/>
      <c r="G109" s="66"/>
      <c r="H109" s="66"/>
      <c r="I109" s="66"/>
      <c r="J109" s="67">
        <f>J262</f>
        <v>0</v>
      </c>
      <c r="K109" s="64"/>
      <c r="L109" s="68"/>
    </row>
    <row r="110" spans="2:12" s="69" customFormat="1" ht="13.2" x14ac:dyDescent="0.3">
      <c r="B110" s="63"/>
      <c r="C110" s="64"/>
      <c r="D110" s="65" t="s">
        <v>50</v>
      </c>
      <c r="E110" s="66"/>
      <c r="F110" s="66"/>
      <c r="G110" s="66"/>
      <c r="H110" s="66"/>
      <c r="I110" s="66"/>
      <c r="J110" s="67">
        <f>J271</f>
        <v>0</v>
      </c>
      <c r="K110" s="64"/>
      <c r="L110" s="68"/>
    </row>
    <row r="111" spans="2:12" s="69" customFormat="1" ht="13.2" x14ac:dyDescent="0.3">
      <c r="B111" s="63"/>
      <c r="C111" s="64"/>
      <c r="D111" s="65" t="s">
        <v>51</v>
      </c>
      <c r="E111" s="66"/>
      <c r="F111" s="66"/>
      <c r="G111" s="66"/>
      <c r="H111" s="66"/>
      <c r="I111" s="66"/>
      <c r="J111" s="67">
        <f>J280</f>
        <v>0</v>
      </c>
      <c r="K111" s="64"/>
      <c r="L111" s="68"/>
    </row>
    <row r="112" spans="2:12" s="69" customFormat="1" ht="13.2" x14ac:dyDescent="0.3">
      <c r="B112" s="63"/>
      <c r="C112" s="64"/>
      <c r="D112" s="65" t="s">
        <v>52</v>
      </c>
      <c r="E112" s="66"/>
      <c r="F112" s="66"/>
      <c r="G112" s="66"/>
      <c r="H112" s="66"/>
      <c r="I112" s="66"/>
      <c r="J112" s="67">
        <f>J289</f>
        <v>0</v>
      </c>
      <c r="K112" s="64"/>
      <c r="L112" s="68"/>
    </row>
    <row r="113" spans="1:31" s="69" customFormat="1" ht="13.2" x14ac:dyDescent="0.3">
      <c r="B113" s="63"/>
      <c r="C113" s="64"/>
      <c r="D113" s="65" t="s">
        <v>53</v>
      </c>
      <c r="E113" s="66"/>
      <c r="F113" s="66"/>
      <c r="G113" s="66"/>
      <c r="H113" s="66"/>
      <c r="I113" s="66"/>
      <c r="J113" s="67">
        <f>J298</f>
        <v>0</v>
      </c>
      <c r="K113" s="64"/>
      <c r="L113" s="68"/>
    </row>
    <row r="114" spans="1:31" s="69" customFormat="1" ht="13.2" x14ac:dyDescent="0.3">
      <c r="B114" s="63"/>
      <c r="C114" s="64"/>
      <c r="D114" s="65" t="s">
        <v>54</v>
      </c>
      <c r="E114" s="66"/>
      <c r="F114" s="66"/>
      <c r="G114" s="66"/>
      <c r="H114" s="66"/>
      <c r="I114" s="66"/>
      <c r="J114" s="67">
        <f>J307</f>
        <v>0</v>
      </c>
      <c r="K114" s="64"/>
      <c r="L114" s="68"/>
    </row>
    <row r="115" spans="1:31" s="69" customFormat="1" ht="13.2" x14ac:dyDescent="0.3">
      <c r="B115" s="63"/>
      <c r="C115" s="64"/>
      <c r="D115" s="65" t="s">
        <v>55</v>
      </c>
      <c r="E115" s="66"/>
      <c r="F115" s="66"/>
      <c r="G115" s="66"/>
      <c r="H115" s="66"/>
      <c r="I115" s="66"/>
      <c r="J115" s="67">
        <f>J316</f>
        <v>0</v>
      </c>
      <c r="K115" s="64"/>
      <c r="L115" s="68"/>
    </row>
    <row r="116" spans="1:31" s="69" customFormat="1" ht="13.2" x14ac:dyDescent="0.3">
      <c r="B116" s="63"/>
      <c r="C116" s="64"/>
      <c r="D116" s="65" t="s">
        <v>56</v>
      </c>
      <c r="E116" s="66"/>
      <c r="F116" s="66"/>
      <c r="G116" s="66"/>
      <c r="H116" s="66"/>
      <c r="I116" s="66"/>
      <c r="J116" s="67">
        <f>J325</f>
        <v>0</v>
      </c>
      <c r="K116" s="64"/>
      <c r="L116" s="68"/>
    </row>
    <row r="117" spans="1:31" s="62" customFormat="1" ht="15" x14ac:dyDescent="0.3">
      <c r="B117" s="56"/>
      <c r="C117" s="57"/>
      <c r="D117" s="58" t="s">
        <v>58</v>
      </c>
      <c r="E117" s="59"/>
      <c r="F117" s="59"/>
      <c r="G117" s="59"/>
      <c r="H117" s="59"/>
      <c r="I117" s="59"/>
      <c r="J117" s="60">
        <f>J334</f>
        <v>0</v>
      </c>
      <c r="K117" s="57"/>
      <c r="L117" s="61"/>
    </row>
    <row r="118" spans="1:31" s="11" customFormat="1" x14ac:dyDescent="0.3">
      <c r="A118" s="8"/>
      <c r="B118" s="44"/>
      <c r="C118" s="46"/>
      <c r="D118" s="46"/>
      <c r="E118" s="46"/>
      <c r="F118" s="46"/>
      <c r="G118" s="46"/>
      <c r="H118" s="46"/>
      <c r="I118" s="46"/>
      <c r="J118" s="46"/>
      <c r="K118" s="46"/>
      <c r="L118" s="10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1:31" s="11" customFormat="1" x14ac:dyDescent="0.3">
      <c r="A119" s="8"/>
      <c r="B119" s="70"/>
      <c r="C119" s="71"/>
      <c r="D119" s="71"/>
      <c r="E119" s="71"/>
      <c r="F119" s="71"/>
      <c r="G119" s="71"/>
      <c r="H119" s="71"/>
      <c r="I119" s="71"/>
      <c r="J119" s="71"/>
      <c r="K119" s="71"/>
      <c r="L119" s="10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3" spans="1:31" s="11" customFormat="1" x14ac:dyDescent="0.3">
      <c r="A123" s="8"/>
      <c r="B123" s="72"/>
      <c r="C123" s="73"/>
      <c r="D123" s="73"/>
      <c r="E123" s="73"/>
      <c r="F123" s="73"/>
      <c r="G123" s="73"/>
      <c r="H123" s="73"/>
      <c r="I123" s="73"/>
      <c r="J123" s="73"/>
      <c r="K123" s="73"/>
      <c r="L123" s="10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1:31" s="11" customFormat="1" ht="17.399999999999999" x14ac:dyDescent="0.3">
      <c r="A124" s="8"/>
      <c r="B124" s="44"/>
      <c r="C124" s="45" t="s">
        <v>59</v>
      </c>
      <c r="D124" s="46"/>
      <c r="E124" s="46"/>
      <c r="F124" s="46"/>
      <c r="G124" s="46"/>
      <c r="H124" s="46"/>
      <c r="I124" s="46"/>
      <c r="J124" s="46"/>
      <c r="K124" s="46"/>
      <c r="L124" s="10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1:31" s="11" customFormat="1" x14ac:dyDescent="0.3">
      <c r="A125" s="8"/>
      <c r="B125" s="44"/>
      <c r="C125" s="46"/>
      <c r="D125" s="46"/>
      <c r="E125" s="46"/>
      <c r="F125" s="46"/>
      <c r="G125" s="46"/>
      <c r="H125" s="46"/>
      <c r="I125" s="46"/>
      <c r="J125" s="46"/>
      <c r="K125" s="46"/>
      <c r="L125" s="10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1:31" s="11" customFormat="1" x14ac:dyDescent="0.3">
      <c r="A126" s="8"/>
      <c r="B126" s="44"/>
      <c r="C126" s="47" t="s">
        <v>5</v>
      </c>
      <c r="D126" s="46"/>
      <c r="E126" s="46"/>
      <c r="F126" s="46"/>
      <c r="G126" s="46"/>
      <c r="H126" s="46"/>
      <c r="I126" s="46"/>
      <c r="J126" s="46"/>
      <c r="K126" s="46"/>
      <c r="L126" s="10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1:31" s="11" customFormat="1" x14ac:dyDescent="0.3">
      <c r="A127" s="8"/>
      <c r="B127" s="44"/>
      <c r="C127" s="46"/>
      <c r="D127" s="46"/>
      <c r="E127" s="235" t="str">
        <f>E7</f>
        <v>Výmena osvetlenia vo výrobných halách č.1-16</v>
      </c>
      <c r="F127" s="236"/>
      <c r="G127" s="236"/>
      <c r="H127" s="236"/>
      <c r="I127" s="46"/>
      <c r="J127" s="46"/>
      <c r="K127" s="46"/>
      <c r="L127" s="10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1:31" s="11" customFormat="1" x14ac:dyDescent="0.3">
      <c r="A128" s="8"/>
      <c r="B128" s="44"/>
      <c r="C128" s="47" t="s">
        <v>6</v>
      </c>
      <c r="D128" s="46"/>
      <c r="E128" s="46"/>
      <c r="F128" s="46"/>
      <c r="G128" s="46"/>
      <c r="H128" s="46"/>
      <c r="I128" s="46"/>
      <c r="J128" s="46"/>
      <c r="K128" s="46"/>
      <c r="L128" s="10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1:65" s="11" customFormat="1" ht="16.5" customHeight="1" x14ac:dyDescent="0.3">
      <c r="A129" s="8"/>
      <c r="B129" s="44"/>
      <c r="C129" s="46"/>
      <c r="D129" s="46"/>
      <c r="E129" s="209" t="str">
        <f>E9</f>
        <v>1 - Osvetlenie</v>
      </c>
      <c r="F129" s="234"/>
      <c r="G129" s="234"/>
      <c r="H129" s="234"/>
      <c r="I129" s="46"/>
      <c r="J129" s="46"/>
      <c r="K129" s="46"/>
      <c r="L129" s="10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1:65" s="11" customFormat="1" ht="6.9" customHeight="1" x14ac:dyDescent="0.3">
      <c r="A130" s="8"/>
      <c r="B130" s="44"/>
      <c r="C130" s="46"/>
      <c r="D130" s="46"/>
      <c r="E130" s="46"/>
      <c r="F130" s="46"/>
      <c r="G130" s="46"/>
      <c r="H130" s="46"/>
      <c r="I130" s="46"/>
      <c r="J130" s="46"/>
      <c r="K130" s="46"/>
      <c r="L130" s="10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1:65" s="11" customFormat="1" ht="12" customHeight="1" x14ac:dyDescent="0.3">
      <c r="A131" s="8"/>
      <c r="B131" s="44"/>
      <c r="C131" s="47" t="s">
        <v>11</v>
      </c>
      <c r="D131" s="46"/>
      <c r="E131" s="46"/>
      <c r="F131" s="48" t="str">
        <f>F12</f>
        <v>Roľníckej školy 1519, Komárno</v>
      </c>
      <c r="G131" s="46"/>
      <c r="H131" s="46"/>
      <c r="I131" s="47" t="s">
        <v>13</v>
      </c>
      <c r="J131" s="49" t="str">
        <f>IF(J12="","",J12)</f>
        <v/>
      </c>
      <c r="K131" s="46"/>
      <c r="L131" s="10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1:65" s="11" customFormat="1" ht="6.9" customHeight="1" x14ac:dyDescent="0.3">
      <c r="A132" s="8"/>
      <c r="B132" s="44"/>
      <c r="C132" s="46"/>
      <c r="D132" s="46"/>
      <c r="E132" s="46"/>
      <c r="F132" s="46"/>
      <c r="G132" s="46"/>
      <c r="H132" s="46"/>
      <c r="I132" s="46"/>
      <c r="J132" s="46"/>
      <c r="K132" s="46"/>
      <c r="L132" s="10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:65" s="11" customFormat="1" ht="15.15" customHeight="1" x14ac:dyDescent="0.3">
      <c r="A133" s="8"/>
      <c r="B133" s="44"/>
      <c r="C133" s="47" t="s">
        <v>14</v>
      </c>
      <c r="D133" s="46"/>
      <c r="E133" s="46"/>
      <c r="F133" s="48" t="str">
        <f>E15</f>
        <v>SAM - SHIPBUILDING AND MACHINERY a.s.</v>
      </c>
      <c r="G133" s="46"/>
      <c r="H133" s="46"/>
      <c r="I133" s="47" t="s">
        <v>20</v>
      </c>
      <c r="J133" s="50" t="str">
        <f>E21</f>
        <v xml:space="preserve"> </v>
      </c>
      <c r="K133" s="46"/>
      <c r="L133" s="10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:65" s="11" customFormat="1" ht="15.15" customHeight="1" x14ac:dyDescent="0.3">
      <c r="A134" s="8"/>
      <c r="B134" s="44"/>
      <c r="C134" s="47" t="s">
        <v>19</v>
      </c>
      <c r="D134" s="46"/>
      <c r="E134" s="46"/>
      <c r="F134" s="48" t="str">
        <f>IF(E18="","",E18)</f>
        <v>Vyplň údaj</v>
      </c>
      <c r="G134" s="46"/>
      <c r="H134" s="46"/>
      <c r="I134" s="47" t="s">
        <v>21</v>
      </c>
      <c r="J134" s="50" t="str">
        <f>E24</f>
        <v xml:space="preserve"> </v>
      </c>
      <c r="K134" s="46"/>
      <c r="L134" s="10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1:65" s="11" customFormat="1" ht="10.35" customHeight="1" x14ac:dyDescent="0.3">
      <c r="A135" s="8"/>
      <c r="B135" s="44"/>
      <c r="C135" s="46"/>
      <c r="D135" s="46"/>
      <c r="E135" s="46"/>
      <c r="F135" s="46"/>
      <c r="G135" s="46"/>
      <c r="H135" s="46"/>
      <c r="I135" s="46"/>
      <c r="J135" s="46"/>
      <c r="K135" s="46"/>
      <c r="L135" s="10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1:65" s="84" customFormat="1" ht="29.25" customHeight="1" x14ac:dyDescent="0.3">
      <c r="A136" s="74"/>
      <c r="B136" s="75"/>
      <c r="C136" s="76" t="s">
        <v>60</v>
      </c>
      <c r="D136" s="77" t="s">
        <v>61</v>
      </c>
      <c r="E136" s="77" t="s">
        <v>62</v>
      </c>
      <c r="F136" s="77" t="s">
        <v>63</v>
      </c>
      <c r="G136" s="77" t="s">
        <v>64</v>
      </c>
      <c r="H136" s="77" t="s">
        <v>65</v>
      </c>
      <c r="I136" s="77" t="s">
        <v>66</v>
      </c>
      <c r="J136" s="78" t="s">
        <v>44</v>
      </c>
      <c r="K136" s="79" t="s">
        <v>67</v>
      </c>
      <c r="L136" s="80"/>
      <c r="M136" s="81" t="s">
        <v>9</v>
      </c>
      <c r="N136" s="82" t="s">
        <v>27</v>
      </c>
      <c r="O136" s="82" t="s">
        <v>68</v>
      </c>
      <c r="P136" s="82" t="s">
        <v>69</v>
      </c>
      <c r="Q136" s="82" t="s">
        <v>70</v>
      </c>
      <c r="R136" s="82" t="s">
        <v>71</v>
      </c>
      <c r="S136" s="82" t="s">
        <v>72</v>
      </c>
      <c r="T136" s="83" t="s">
        <v>73</v>
      </c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</row>
    <row r="137" spans="1:65" s="11" customFormat="1" ht="22.8" customHeight="1" x14ac:dyDescent="0.3">
      <c r="A137" s="8"/>
      <c r="B137" s="44"/>
      <c r="C137" s="85" t="s">
        <v>45</v>
      </c>
      <c r="D137" s="46"/>
      <c r="E137" s="46"/>
      <c r="F137" s="46"/>
      <c r="G137" s="46"/>
      <c r="H137" s="46"/>
      <c r="I137" s="46"/>
      <c r="J137" s="86">
        <f>BK137</f>
        <v>0</v>
      </c>
      <c r="K137" s="46"/>
      <c r="L137" s="9"/>
      <c r="M137" s="87"/>
      <c r="N137" s="88"/>
      <c r="O137" s="89"/>
      <c r="P137" s="90">
        <f>P138+P252+P334</f>
        <v>0</v>
      </c>
      <c r="Q137" s="89"/>
      <c r="R137" s="90">
        <f>R138+R252+R334</f>
        <v>0</v>
      </c>
      <c r="S137" s="89"/>
      <c r="T137" s="91">
        <f>T138+T252+T334</f>
        <v>0</v>
      </c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T137" s="1" t="s">
        <v>74</v>
      </c>
      <c r="AU137" s="1" t="s">
        <v>46</v>
      </c>
      <c r="BK137" s="92">
        <f>BK138+BK252+BK334</f>
        <v>0</v>
      </c>
    </row>
    <row r="138" spans="1:65" s="93" customFormat="1" ht="25.95" customHeight="1" x14ac:dyDescent="0.25">
      <c r="B138" s="94"/>
      <c r="C138" s="95"/>
      <c r="D138" s="96" t="s">
        <v>74</v>
      </c>
      <c r="E138" s="97" t="s">
        <v>75</v>
      </c>
      <c r="F138" s="97" t="s">
        <v>76</v>
      </c>
      <c r="G138" s="95"/>
      <c r="H138" s="95"/>
      <c r="I138" s="98"/>
      <c r="J138" s="99">
        <f>BK138</f>
        <v>0</v>
      </c>
      <c r="K138" s="95"/>
      <c r="L138" s="100"/>
      <c r="M138" s="101"/>
      <c r="N138" s="102"/>
      <c r="O138" s="102"/>
      <c r="P138" s="103">
        <f>P139+P152+P164+P176+P188+P201+P214+P226+P239</f>
        <v>0</v>
      </c>
      <c r="Q138" s="102"/>
      <c r="R138" s="103">
        <f>R139+R152+R164+R176+R188+R201+R214+R226+R239</f>
        <v>0</v>
      </c>
      <c r="S138" s="102"/>
      <c r="T138" s="104">
        <f>T139+T152+T164+T176+T188+T201+T214+T226+T239</f>
        <v>0</v>
      </c>
      <c r="AR138" s="105" t="s">
        <v>77</v>
      </c>
      <c r="AT138" s="106" t="s">
        <v>74</v>
      </c>
      <c r="AU138" s="106" t="s">
        <v>1</v>
      </c>
      <c r="AY138" s="105" t="s">
        <v>78</v>
      </c>
      <c r="BK138" s="107">
        <f>BK139+BK152+BK164+BK176+BK188+BK201+BK214+BK226+BK239</f>
        <v>0</v>
      </c>
    </row>
    <row r="139" spans="1:65" s="93" customFormat="1" ht="22.8" customHeight="1" x14ac:dyDescent="0.25">
      <c r="B139" s="94"/>
      <c r="C139" s="95"/>
      <c r="D139" s="96" t="s">
        <v>74</v>
      </c>
      <c r="E139" s="108" t="s">
        <v>79</v>
      </c>
      <c r="F139" s="108" t="s">
        <v>80</v>
      </c>
      <c r="G139" s="95"/>
      <c r="H139" s="95"/>
      <c r="I139" s="98"/>
      <c r="J139" s="109">
        <f>BK139</f>
        <v>0</v>
      </c>
      <c r="K139" s="95"/>
      <c r="L139" s="100"/>
      <c r="M139" s="101"/>
      <c r="N139" s="102"/>
      <c r="O139" s="102"/>
      <c r="P139" s="103">
        <f>SUM(P140:P151)</f>
        <v>0</v>
      </c>
      <c r="Q139" s="102"/>
      <c r="R139" s="103">
        <f>SUM(R140:R151)</f>
        <v>0</v>
      </c>
      <c r="S139" s="102"/>
      <c r="T139" s="104">
        <f>SUM(T140:T151)</f>
        <v>0</v>
      </c>
      <c r="AR139" s="105" t="s">
        <v>77</v>
      </c>
      <c r="AT139" s="106" t="s">
        <v>74</v>
      </c>
      <c r="AU139" s="106" t="s">
        <v>77</v>
      </c>
      <c r="AY139" s="105" t="s">
        <v>78</v>
      </c>
      <c r="BK139" s="107">
        <f>SUM(BK140:BK151)</f>
        <v>0</v>
      </c>
    </row>
    <row r="140" spans="1:65" s="11" customFormat="1" ht="34.200000000000003" x14ac:dyDescent="0.3">
      <c r="A140" s="8"/>
      <c r="B140" s="44"/>
      <c r="C140" s="110" t="s">
        <v>77</v>
      </c>
      <c r="D140" s="110" t="s">
        <v>81</v>
      </c>
      <c r="E140" s="111" t="s">
        <v>82</v>
      </c>
      <c r="F140" s="112" t="s">
        <v>595</v>
      </c>
      <c r="G140" s="113" t="s">
        <v>83</v>
      </c>
      <c r="H140" s="114">
        <v>1</v>
      </c>
      <c r="I140" s="115"/>
      <c r="J140" s="114">
        <f t="shared" ref="J140:J151" si="0">ROUND(I140*H140,3)</f>
        <v>0</v>
      </c>
      <c r="K140" s="116"/>
      <c r="L140" s="9"/>
      <c r="M140" s="117" t="s">
        <v>9</v>
      </c>
      <c r="N140" s="118" t="s">
        <v>29</v>
      </c>
      <c r="O140" s="119"/>
      <c r="P140" s="120">
        <f t="shared" ref="P140:P151" si="1">O140*H140</f>
        <v>0</v>
      </c>
      <c r="Q140" s="120">
        <v>0</v>
      </c>
      <c r="R140" s="120">
        <f t="shared" ref="R140:R151" si="2">Q140*H140</f>
        <v>0</v>
      </c>
      <c r="S140" s="120">
        <v>0</v>
      </c>
      <c r="T140" s="121">
        <f t="shared" ref="T140:T151" si="3">S140*H140</f>
        <v>0</v>
      </c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R140" s="122" t="s">
        <v>84</v>
      </c>
      <c r="AT140" s="122" t="s">
        <v>81</v>
      </c>
      <c r="AU140" s="122" t="s">
        <v>85</v>
      </c>
      <c r="AY140" s="1" t="s">
        <v>78</v>
      </c>
      <c r="BE140" s="123">
        <f t="shared" ref="BE140:BE151" si="4">IF(N140="základná",J140,0)</f>
        <v>0</v>
      </c>
      <c r="BF140" s="123">
        <f t="shared" ref="BF140:BF151" si="5">IF(N140="znížená",J140,0)</f>
        <v>0</v>
      </c>
      <c r="BG140" s="123">
        <f t="shared" ref="BG140:BG151" si="6">IF(N140="zákl. prenesená",J140,0)</f>
        <v>0</v>
      </c>
      <c r="BH140" s="123">
        <f t="shared" ref="BH140:BH151" si="7">IF(N140="zníž. prenesená",J140,0)</f>
        <v>0</v>
      </c>
      <c r="BI140" s="123">
        <f t="shared" ref="BI140:BI151" si="8">IF(N140="nulová",J140,0)</f>
        <v>0</v>
      </c>
      <c r="BJ140" s="1" t="s">
        <v>85</v>
      </c>
      <c r="BK140" s="124">
        <f t="shared" ref="BK140:BK151" si="9">ROUND(I140*H140,3)</f>
        <v>0</v>
      </c>
      <c r="BL140" s="1" t="s">
        <v>84</v>
      </c>
      <c r="BM140" s="122" t="s">
        <v>85</v>
      </c>
    </row>
    <row r="141" spans="1:65" s="11" customFormat="1" ht="45.6" x14ac:dyDescent="0.3">
      <c r="A141" s="8"/>
      <c r="B141" s="44"/>
      <c r="C141" s="110" t="s">
        <v>85</v>
      </c>
      <c r="D141" s="110" t="s">
        <v>81</v>
      </c>
      <c r="E141" s="111" t="s">
        <v>86</v>
      </c>
      <c r="F141" s="112" t="s">
        <v>608</v>
      </c>
      <c r="G141" s="113" t="s">
        <v>83</v>
      </c>
      <c r="H141" s="114">
        <v>1</v>
      </c>
      <c r="I141" s="115"/>
      <c r="J141" s="114">
        <f t="shared" si="0"/>
        <v>0</v>
      </c>
      <c r="K141" s="116"/>
      <c r="L141" s="9"/>
      <c r="M141" s="117" t="s">
        <v>9</v>
      </c>
      <c r="N141" s="118" t="s">
        <v>29</v>
      </c>
      <c r="O141" s="119"/>
      <c r="P141" s="120">
        <f t="shared" si="1"/>
        <v>0</v>
      </c>
      <c r="Q141" s="120">
        <v>0</v>
      </c>
      <c r="R141" s="120">
        <f t="shared" si="2"/>
        <v>0</v>
      </c>
      <c r="S141" s="120">
        <v>0</v>
      </c>
      <c r="T141" s="121">
        <f t="shared" si="3"/>
        <v>0</v>
      </c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R141" s="122" t="s">
        <v>84</v>
      </c>
      <c r="AT141" s="122" t="s">
        <v>81</v>
      </c>
      <c r="AU141" s="122" t="s">
        <v>85</v>
      </c>
      <c r="AY141" s="1" t="s">
        <v>78</v>
      </c>
      <c r="BE141" s="123">
        <f t="shared" si="4"/>
        <v>0</v>
      </c>
      <c r="BF141" s="123">
        <f t="shared" si="5"/>
        <v>0</v>
      </c>
      <c r="BG141" s="123">
        <f t="shared" si="6"/>
        <v>0</v>
      </c>
      <c r="BH141" s="123">
        <f t="shared" si="7"/>
        <v>0</v>
      </c>
      <c r="BI141" s="123">
        <f t="shared" si="8"/>
        <v>0</v>
      </c>
      <c r="BJ141" s="1" t="s">
        <v>85</v>
      </c>
      <c r="BK141" s="124">
        <f t="shared" si="9"/>
        <v>0</v>
      </c>
      <c r="BL141" s="1" t="s">
        <v>84</v>
      </c>
      <c r="BM141" s="122" t="s">
        <v>84</v>
      </c>
    </row>
    <row r="142" spans="1:65" s="11" customFormat="1" ht="34.200000000000003" x14ac:dyDescent="0.3">
      <c r="A142" s="8"/>
      <c r="B142" s="44"/>
      <c r="C142" s="110" t="s">
        <v>87</v>
      </c>
      <c r="D142" s="110" t="s">
        <v>81</v>
      </c>
      <c r="E142" s="111" t="s">
        <v>88</v>
      </c>
      <c r="F142" s="112" t="s">
        <v>600</v>
      </c>
      <c r="G142" s="113" t="s">
        <v>83</v>
      </c>
      <c r="H142" s="114">
        <v>72</v>
      </c>
      <c r="I142" s="115"/>
      <c r="J142" s="114">
        <f t="shared" si="0"/>
        <v>0</v>
      </c>
      <c r="K142" s="116"/>
      <c r="L142" s="9"/>
      <c r="M142" s="117" t="s">
        <v>9</v>
      </c>
      <c r="N142" s="118" t="s">
        <v>29</v>
      </c>
      <c r="O142" s="119"/>
      <c r="P142" s="120">
        <f t="shared" si="1"/>
        <v>0</v>
      </c>
      <c r="Q142" s="120">
        <v>0</v>
      </c>
      <c r="R142" s="120">
        <f t="shared" si="2"/>
        <v>0</v>
      </c>
      <c r="S142" s="120">
        <v>0</v>
      </c>
      <c r="T142" s="121">
        <f t="shared" si="3"/>
        <v>0</v>
      </c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R142" s="122" t="s">
        <v>84</v>
      </c>
      <c r="AT142" s="122" t="s">
        <v>81</v>
      </c>
      <c r="AU142" s="122" t="s">
        <v>85</v>
      </c>
      <c r="AY142" s="1" t="s">
        <v>78</v>
      </c>
      <c r="BE142" s="123">
        <f t="shared" si="4"/>
        <v>0</v>
      </c>
      <c r="BF142" s="123">
        <f t="shared" si="5"/>
        <v>0</v>
      </c>
      <c r="BG142" s="123">
        <f t="shared" si="6"/>
        <v>0</v>
      </c>
      <c r="BH142" s="123">
        <f t="shared" si="7"/>
        <v>0</v>
      </c>
      <c r="BI142" s="123">
        <f t="shared" si="8"/>
        <v>0</v>
      </c>
      <c r="BJ142" s="1" t="s">
        <v>85</v>
      </c>
      <c r="BK142" s="124">
        <f t="shared" si="9"/>
        <v>0</v>
      </c>
      <c r="BL142" s="1" t="s">
        <v>84</v>
      </c>
      <c r="BM142" s="122" t="s">
        <v>89</v>
      </c>
    </row>
    <row r="143" spans="1:65" s="11" customFormat="1" ht="34.200000000000003" x14ac:dyDescent="0.3">
      <c r="A143" s="8"/>
      <c r="B143" s="44"/>
      <c r="C143" s="110" t="s">
        <v>91</v>
      </c>
      <c r="D143" s="110" t="s">
        <v>81</v>
      </c>
      <c r="E143" s="111" t="s">
        <v>92</v>
      </c>
      <c r="F143" s="112" t="s">
        <v>599</v>
      </c>
      <c r="G143" s="113" t="s">
        <v>83</v>
      </c>
      <c r="H143" s="114">
        <v>24</v>
      </c>
      <c r="I143" s="115"/>
      <c r="J143" s="114">
        <f t="shared" si="0"/>
        <v>0</v>
      </c>
      <c r="K143" s="116"/>
      <c r="L143" s="9"/>
      <c r="M143" s="117" t="s">
        <v>9</v>
      </c>
      <c r="N143" s="118" t="s">
        <v>29</v>
      </c>
      <c r="O143" s="119"/>
      <c r="P143" s="120">
        <f t="shared" si="1"/>
        <v>0</v>
      </c>
      <c r="Q143" s="120">
        <v>0</v>
      </c>
      <c r="R143" s="120">
        <f t="shared" si="2"/>
        <v>0</v>
      </c>
      <c r="S143" s="120">
        <v>0</v>
      </c>
      <c r="T143" s="121">
        <f t="shared" si="3"/>
        <v>0</v>
      </c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R143" s="122" t="s">
        <v>84</v>
      </c>
      <c r="AT143" s="122" t="s">
        <v>81</v>
      </c>
      <c r="AU143" s="122" t="s">
        <v>85</v>
      </c>
      <c r="AY143" s="1" t="s">
        <v>78</v>
      </c>
      <c r="BE143" s="123">
        <f t="shared" si="4"/>
        <v>0</v>
      </c>
      <c r="BF143" s="123">
        <f t="shared" si="5"/>
        <v>0</v>
      </c>
      <c r="BG143" s="123">
        <f t="shared" si="6"/>
        <v>0</v>
      </c>
      <c r="BH143" s="123">
        <f t="shared" si="7"/>
        <v>0</v>
      </c>
      <c r="BI143" s="123">
        <f t="shared" si="8"/>
        <v>0</v>
      </c>
      <c r="BJ143" s="1" t="s">
        <v>85</v>
      </c>
      <c r="BK143" s="124">
        <f t="shared" si="9"/>
        <v>0</v>
      </c>
      <c r="BL143" s="1" t="s">
        <v>84</v>
      </c>
      <c r="BM143" s="122" t="s">
        <v>93</v>
      </c>
    </row>
    <row r="144" spans="1:65" s="11" customFormat="1" ht="37.799999999999997" customHeight="1" x14ac:dyDescent="0.3">
      <c r="A144" s="8"/>
      <c r="B144" s="44"/>
      <c r="C144" s="110" t="s">
        <v>89</v>
      </c>
      <c r="D144" s="110" t="s">
        <v>81</v>
      </c>
      <c r="E144" s="111" t="s">
        <v>94</v>
      </c>
      <c r="F144" s="112" t="s">
        <v>598</v>
      </c>
      <c r="G144" s="113" t="s">
        <v>83</v>
      </c>
      <c r="H144" s="114">
        <v>40</v>
      </c>
      <c r="I144" s="115"/>
      <c r="J144" s="114">
        <f t="shared" si="0"/>
        <v>0</v>
      </c>
      <c r="K144" s="116"/>
      <c r="L144" s="9"/>
      <c r="M144" s="117" t="s">
        <v>9</v>
      </c>
      <c r="N144" s="118" t="s">
        <v>29</v>
      </c>
      <c r="O144" s="119"/>
      <c r="P144" s="120">
        <f t="shared" si="1"/>
        <v>0</v>
      </c>
      <c r="Q144" s="120">
        <v>0</v>
      </c>
      <c r="R144" s="120">
        <f t="shared" si="2"/>
        <v>0</v>
      </c>
      <c r="S144" s="120">
        <v>0</v>
      </c>
      <c r="T144" s="121">
        <f t="shared" si="3"/>
        <v>0</v>
      </c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R144" s="122" t="s">
        <v>84</v>
      </c>
      <c r="AT144" s="122" t="s">
        <v>81</v>
      </c>
      <c r="AU144" s="122" t="s">
        <v>85</v>
      </c>
      <c r="AY144" s="1" t="s">
        <v>78</v>
      </c>
      <c r="BE144" s="123">
        <f t="shared" si="4"/>
        <v>0</v>
      </c>
      <c r="BF144" s="123">
        <f t="shared" si="5"/>
        <v>0</v>
      </c>
      <c r="BG144" s="123">
        <f t="shared" si="6"/>
        <v>0</v>
      </c>
      <c r="BH144" s="123">
        <f t="shared" si="7"/>
        <v>0</v>
      </c>
      <c r="BI144" s="123">
        <f t="shared" si="8"/>
        <v>0</v>
      </c>
      <c r="BJ144" s="1" t="s">
        <v>85</v>
      </c>
      <c r="BK144" s="124">
        <f t="shared" si="9"/>
        <v>0</v>
      </c>
      <c r="BL144" s="1" t="s">
        <v>84</v>
      </c>
      <c r="BM144" s="122" t="s">
        <v>95</v>
      </c>
    </row>
    <row r="145" spans="1:65" s="11" customFormat="1" ht="34.200000000000003" x14ac:dyDescent="0.3">
      <c r="A145" s="8"/>
      <c r="B145" s="44"/>
      <c r="C145" s="110" t="s">
        <v>96</v>
      </c>
      <c r="D145" s="110" t="s">
        <v>81</v>
      </c>
      <c r="E145" s="111" t="s">
        <v>97</v>
      </c>
      <c r="F145" s="112" t="s">
        <v>597</v>
      </c>
      <c r="G145" s="113" t="s">
        <v>83</v>
      </c>
      <c r="H145" s="114">
        <v>28</v>
      </c>
      <c r="I145" s="115"/>
      <c r="J145" s="114">
        <f t="shared" si="0"/>
        <v>0</v>
      </c>
      <c r="K145" s="116"/>
      <c r="L145" s="9"/>
      <c r="M145" s="117" t="s">
        <v>9</v>
      </c>
      <c r="N145" s="118" t="s">
        <v>29</v>
      </c>
      <c r="O145" s="119"/>
      <c r="P145" s="120">
        <f t="shared" si="1"/>
        <v>0</v>
      </c>
      <c r="Q145" s="120">
        <v>0</v>
      </c>
      <c r="R145" s="120">
        <f t="shared" si="2"/>
        <v>0</v>
      </c>
      <c r="S145" s="120">
        <v>0</v>
      </c>
      <c r="T145" s="121">
        <f t="shared" si="3"/>
        <v>0</v>
      </c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R145" s="122" t="s">
        <v>84</v>
      </c>
      <c r="AT145" s="122" t="s">
        <v>81</v>
      </c>
      <c r="AU145" s="122" t="s">
        <v>85</v>
      </c>
      <c r="AY145" s="1" t="s">
        <v>78</v>
      </c>
      <c r="BE145" s="123">
        <f t="shared" si="4"/>
        <v>0</v>
      </c>
      <c r="BF145" s="123">
        <f t="shared" si="5"/>
        <v>0</v>
      </c>
      <c r="BG145" s="123">
        <f t="shared" si="6"/>
        <v>0</v>
      </c>
      <c r="BH145" s="123">
        <f t="shared" si="7"/>
        <v>0</v>
      </c>
      <c r="BI145" s="123">
        <f t="shared" si="8"/>
        <v>0</v>
      </c>
      <c r="BJ145" s="1" t="s">
        <v>85</v>
      </c>
      <c r="BK145" s="124">
        <f t="shared" si="9"/>
        <v>0</v>
      </c>
      <c r="BL145" s="1" t="s">
        <v>84</v>
      </c>
      <c r="BM145" s="122" t="s">
        <v>98</v>
      </c>
    </row>
    <row r="146" spans="1:65" s="11" customFormat="1" ht="14.4" customHeight="1" x14ac:dyDescent="0.3">
      <c r="A146" s="8"/>
      <c r="B146" s="44"/>
      <c r="C146" s="110" t="s">
        <v>93</v>
      </c>
      <c r="D146" s="110" t="s">
        <v>81</v>
      </c>
      <c r="E146" s="111" t="s">
        <v>99</v>
      </c>
      <c r="F146" s="112" t="s">
        <v>100</v>
      </c>
      <c r="G146" s="113" t="s">
        <v>83</v>
      </c>
      <c r="H146" s="114">
        <v>8</v>
      </c>
      <c r="I146" s="115"/>
      <c r="J146" s="114">
        <f t="shared" si="0"/>
        <v>0</v>
      </c>
      <c r="K146" s="116"/>
      <c r="L146" s="9"/>
      <c r="M146" s="117" t="s">
        <v>9</v>
      </c>
      <c r="N146" s="118" t="s">
        <v>29</v>
      </c>
      <c r="O146" s="119"/>
      <c r="P146" s="120">
        <f t="shared" si="1"/>
        <v>0</v>
      </c>
      <c r="Q146" s="120">
        <v>0</v>
      </c>
      <c r="R146" s="120">
        <f t="shared" si="2"/>
        <v>0</v>
      </c>
      <c r="S146" s="120">
        <v>0</v>
      </c>
      <c r="T146" s="121">
        <f t="shared" si="3"/>
        <v>0</v>
      </c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R146" s="122" t="s">
        <v>84</v>
      </c>
      <c r="AT146" s="122" t="s">
        <v>81</v>
      </c>
      <c r="AU146" s="122" t="s">
        <v>85</v>
      </c>
      <c r="AY146" s="1" t="s">
        <v>78</v>
      </c>
      <c r="BE146" s="123">
        <f t="shared" si="4"/>
        <v>0</v>
      </c>
      <c r="BF146" s="123">
        <f t="shared" si="5"/>
        <v>0</v>
      </c>
      <c r="BG146" s="123">
        <f t="shared" si="6"/>
        <v>0</v>
      </c>
      <c r="BH146" s="123">
        <f t="shared" si="7"/>
        <v>0</v>
      </c>
      <c r="BI146" s="123">
        <f t="shared" si="8"/>
        <v>0</v>
      </c>
      <c r="BJ146" s="1" t="s">
        <v>85</v>
      </c>
      <c r="BK146" s="124">
        <f t="shared" si="9"/>
        <v>0</v>
      </c>
      <c r="BL146" s="1" t="s">
        <v>84</v>
      </c>
      <c r="BM146" s="122" t="s">
        <v>101</v>
      </c>
    </row>
    <row r="147" spans="1:65" s="11" customFormat="1" ht="14.4" customHeight="1" x14ac:dyDescent="0.3">
      <c r="A147" s="8"/>
      <c r="B147" s="44"/>
      <c r="C147" s="110" t="s">
        <v>102</v>
      </c>
      <c r="D147" s="110" t="s">
        <v>81</v>
      </c>
      <c r="E147" s="111" t="s">
        <v>103</v>
      </c>
      <c r="F147" s="112" t="s">
        <v>104</v>
      </c>
      <c r="G147" s="113" t="s">
        <v>83</v>
      </c>
      <c r="H147" s="114">
        <v>1</v>
      </c>
      <c r="I147" s="115"/>
      <c r="J147" s="114">
        <f t="shared" si="0"/>
        <v>0</v>
      </c>
      <c r="K147" s="116"/>
      <c r="L147" s="9"/>
      <c r="M147" s="117" t="s">
        <v>9</v>
      </c>
      <c r="N147" s="118" t="s">
        <v>29</v>
      </c>
      <c r="O147" s="119"/>
      <c r="P147" s="120">
        <f t="shared" si="1"/>
        <v>0</v>
      </c>
      <c r="Q147" s="120">
        <v>0</v>
      </c>
      <c r="R147" s="120">
        <f t="shared" si="2"/>
        <v>0</v>
      </c>
      <c r="S147" s="120">
        <v>0</v>
      </c>
      <c r="T147" s="121">
        <f t="shared" si="3"/>
        <v>0</v>
      </c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R147" s="122" t="s">
        <v>84</v>
      </c>
      <c r="AT147" s="122" t="s">
        <v>81</v>
      </c>
      <c r="AU147" s="122" t="s">
        <v>85</v>
      </c>
      <c r="AY147" s="1" t="s">
        <v>78</v>
      </c>
      <c r="BE147" s="123">
        <f t="shared" si="4"/>
        <v>0</v>
      </c>
      <c r="BF147" s="123">
        <f t="shared" si="5"/>
        <v>0</v>
      </c>
      <c r="BG147" s="123">
        <f t="shared" si="6"/>
        <v>0</v>
      </c>
      <c r="BH147" s="123">
        <f t="shared" si="7"/>
        <v>0</v>
      </c>
      <c r="BI147" s="123">
        <f t="shared" si="8"/>
        <v>0</v>
      </c>
      <c r="BJ147" s="1" t="s">
        <v>85</v>
      </c>
      <c r="BK147" s="124">
        <f t="shared" si="9"/>
        <v>0</v>
      </c>
      <c r="BL147" s="1" t="s">
        <v>84</v>
      </c>
      <c r="BM147" s="122" t="s">
        <v>105</v>
      </c>
    </row>
    <row r="148" spans="1:65" s="11" customFormat="1" ht="14.4" customHeight="1" x14ac:dyDescent="0.3">
      <c r="A148" s="8"/>
      <c r="B148" s="44"/>
      <c r="C148" s="110" t="s">
        <v>95</v>
      </c>
      <c r="D148" s="110" t="s">
        <v>81</v>
      </c>
      <c r="E148" s="111" t="s">
        <v>106</v>
      </c>
      <c r="F148" s="112" t="s">
        <v>107</v>
      </c>
      <c r="G148" s="113" t="s">
        <v>108</v>
      </c>
      <c r="H148" s="114">
        <v>600</v>
      </c>
      <c r="I148" s="115"/>
      <c r="J148" s="114">
        <f t="shared" si="0"/>
        <v>0</v>
      </c>
      <c r="K148" s="116"/>
      <c r="L148" s="9"/>
      <c r="M148" s="117" t="s">
        <v>9</v>
      </c>
      <c r="N148" s="118" t="s">
        <v>29</v>
      </c>
      <c r="O148" s="119"/>
      <c r="P148" s="120">
        <f t="shared" si="1"/>
        <v>0</v>
      </c>
      <c r="Q148" s="120">
        <v>0</v>
      </c>
      <c r="R148" s="120">
        <f t="shared" si="2"/>
        <v>0</v>
      </c>
      <c r="S148" s="120">
        <v>0</v>
      </c>
      <c r="T148" s="121">
        <f t="shared" si="3"/>
        <v>0</v>
      </c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R148" s="122" t="s">
        <v>84</v>
      </c>
      <c r="AT148" s="122" t="s">
        <v>81</v>
      </c>
      <c r="AU148" s="122" t="s">
        <v>85</v>
      </c>
      <c r="AY148" s="1" t="s">
        <v>78</v>
      </c>
      <c r="BE148" s="123">
        <f t="shared" si="4"/>
        <v>0</v>
      </c>
      <c r="BF148" s="123">
        <f t="shared" si="5"/>
        <v>0</v>
      </c>
      <c r="BG148" s="123">
        <f t="shared" si="6"/>
        <v>0</v>
      </c>
      <c r="BH148" s="123">
        <f t="shared" si="7"/>
        <v>0</v>
      </c>
      <c r="BI148" s="123">
        <f t="shared" si="8"/>
        <v>0</v>
      </c>
      <c r="BJ148" s="1" t="s">
        <v>85</v>
      </c>
      <c r="BK148" s="124">
        <f t="shared" si="9"/>
        <v>0</v>
      </c>
      <c r="BL148" s="1" t="s">
        <v>84</v>
      </c>
      <c r="BM148" s="122" t="s">
        <v>109</v>
      </c>
    </row>
    <row r="149" spans="1:65" s="11" customFormat="1" ht="24.15" customHeight="1" x14ac:dyDescent="0.3">
      <c r="A149" s="8"/>
      <c r="B149" s="44"/>
      <c r="C149" s="110" t="s">
        <v>110</v>
      </c>
      <c r="D149" s="110" t="s">
        <v>81</v>
      </c>
      <c r="E149" s="111" t="s">
        <v>111</v>
      </c>
      <c r="F149" s="112" t="s">
        <v>596</v>
      </c>
      <c r="G149" s="113" t="s">
        <v>83</v>
      </c>
      <c r="H149" s="114">
        <v>1</v>
      </c>
      <c r="I149" s="115"/>
      <c r="J149" s="114">
        <f t="shared" si="0"/>
        <v>0</v>
      </c>
      <c r="K149" s="116"/>
      <c r="L149" s="9"/>
      <c r="M149" s="117" t="s">
        <v>9</v>
      </c>
      <c r="N149" s="118" t="s">
        <v>29</v>
      </c>
      <c r="O149" s="119"/>
      <c r="P149" s="120">
        <f t="shared" si="1"/>
        <v>0</v>
      </c>
      <c r="Q149" s="120">
        <v>0</v>
      </c>
      <c r="R149" s="120">
        <f t="shared" si="2"/>
        <v>0</v>
      </c>
      <c r="S149" s="120">
        <v>0</v>
      </c>
      <c r="T149" s="121">
        <f t="shared" si="3"/>
        <v>0</v>
      </c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R149" s="122" t="s">
        <v>84</v>
      </c>
      <c r="AT149" s="122" t="s">
        <v>81</v>
      </c>
      <c r="AU149" s="122" t="s">
        <v>85</v>
      </c>
      <c r="AY149" s="1" t="s">
        <v>78</v>
      </c>
      <c r="BE149" s="123">
        <f t="shared" si="4"/>
        <v>0</v>
      </c>
      <c r="BF149" s="123">
        <f t="shared" si="5"/>
        <v>0</v>
      </c>
      <c r="BG149" s="123">
        <f t="shared" si="6"/>
        <v>0</v>
      </c>
      <c r="BH149" s="123">
        <f t="shared" si="7"/>
        <v>0</v>
      </c>
      <c r="BI149" s="123">
        <f t="shared" si="8"/>
        <v>0</v>
      </c>
      <c r="BJ149" s="1" t="s">
        <v>85</v>
      </c>
      <c r="BK149" s="124">
        <f t="shared" si="9"/>
        <v>0</v>
      </c>
      <c r="BL149" s="1" t="s">
        <v>84</v>
      </c>
      <c r="BM149" s="122" t="s">
        <v>112</v>
      </c>
    </row>
    <row r="150" spans="1:65" s="11" customFormat="1" ht="14.4" customHeight="1" x14ac:dyDescent="0.3">
      <c r="A150" s="8"/>
      <c r="B150" s="44"/>
      <c r="C150" s="110" t="s">
        <v>98</v>
      </c>
      <c r="D150" s="110" t="s">
        <v>81</v>
      </c>
      <c r="E150" s="111" t="s">
        <v>113</v>
      </c>
      <c r="F150" s="112" t="s">
        <v>114</v>
      </c>
      <c r="G150" s="113" t="s">
        <v>113</v>
      </c>
      <c r="H150" s="114">
        <v>1</v>
      </c>
      <c r="I150" s="115"/>
      <c r="J150" s="114">
        <f t="shared" si="0"/>
        <v>0</v>
      </c>
      <c r="K150" s="116"/>
      <c r="L150" s="9"/>
      <c r="M150" s="117" t="s">
        <v>9</v>
      </c>
      <c r="N150" s="118" t="s">
        <v>29</v>
      </c>
      <c r="O150" s="119"/>
      <c r="P150" s="120">
        <f t="shared" si="1"/>
        <v>0</v>
      </c>
      <c r="Q150" s="120">
        <v>0</v>
      </c>
      <c r="R150" s="120">
        <f t="shared" si="2"/>
        <v>0</v>
      </c>
      <c r="S150" s="120">
        <v>0</v>
      </c>
      <c r="T150" s="121">
        <f t="shared" si="3"/>
        <v>0</v>
      </c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R150" s="122" t="s">
        <v>84</v>
      </c>
      <c r="AT150" s="122" t="s">
        <v>81</v>
      </c>
      <c r="AU150" s="122" t="s">
        <v>85</v>
      </c>
      <c r="AY150" s="1" t="s">
        <v>78</v>
      </c>
      <c r="BE150" s="123">
        <f t="shared" si="4"/>
        <v>0</v>
      </c>
      <c r="BF150" s="123">
        <f t="shared" si="5"/>
        <v>0</v>
      </c>
      <c r="BG150" s="123">
        <f t="shared" si="6"/>
        <v>0</v>
      </c>
      <c r="BH150" s="123">
        <f t="shared" si="7"/>
        <v>0</v>
      </c>
      <c r="BI150" s="123">
        <f t="shared" si="8"/>
        <v>0</v>
      </c>
      <c r="BJ150" s="1" t="s">
        <v>85</v>
      </c>
      <c r="BK150" s="124">
        <f t="shared" si="9"/>
        <v>0</v>
      </c>
      <c r="BL150" s="1" t="s">
        <v>84</v>
      </c>
      <c r="BM150" s="122" t="s">
        <v>115</v>
      </c>
    </row>
    <row r="151" spans="1:65" s="11" customFormat="1" ht="14.4" customHeight="1" x14ac:dyDescent="0.3">
      <c r="A151" s="8"/>
      <c r="B151" s="44"/>
      <c r="C151" s="110" t="s">
        <v>116</v>
      </c>
      <c r="D151" s="110" t="s">
        <v>81</v>
      </c>
      <c r="E151" s="111" t="s">
        <v>117</v>
      </c>
      <c r="F151" s="112" t="s">
        <v>118</v>
      </c>
      <c r="G151" s="113" t="s">
        <v>113</v>
      </c>
      <c r="H151" s="114">
        <v>1</v>
      </c>
      <c r="I151" s="115"/>
      <c r="J151" s="114">
        <f t="shared" si="0"/>
        <v>0</v>
      </c>
      <c r="K151" s="116"/>
      <c r="L151" s="9"/>
      <c r="M151" s="117" t="s">
        <v>9</v>
      </c>
      <c r="N151" s="118" t="s">
        <v>29</v>
      </c>
      <c r="O151" s="119"/>
      <c r="P151" s="120">
        <f t="shared" si="1"/>
        <v>0</v>
      </c>
      <c r="Q151" s="120">
        <v>0</v>
      </c>
      <c r="R151" s="120">
        <f t="shared" si="2"/>
        <v>0</v>
      </c>
      <c r="S151" s="120">
        <v>0</v>
      </c>
      <c r="T151" s="121">
        <f t="shared" si="3"/>
        <v>0</v>
      </c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R151" s="122" t="s">
        <v>84</v>
      </c>
      <c r="AT151" s="122" t="s">
        <v>81</v>
      </c>
      <c r="AU151" s="122" t="s">
        <v>85</v>
      </c>
      <c r="AY151" s="1" t="s">
        <v>78</v>
      </c>
      <c r="BE151" s="123">
        <f t="shared" si="4"/>
        <v>0</v>
      </c>
      <c r="BF151" s="123">
        <f t="shared" si="5"/>
        <v>0</v>
      </c>
      <c r="BG151" s="123">
        <f t="shared" si="6"/>
        <v>0</v>
      </c>
      <c r="BH151" s="123">
        <f t="shared" si="7"/>
        <v>0</v>
      </c>
      <c r="BI151" s="123">
        <f t="shared" si="8"/>
        <v>0</v>
      </c>
      <c r="BJ151" s="1" t="s">
        <v>85</v>
      </c>
      <c r="BK151" s="124">
        <f t="shared" si="9"/>
        <v>0</v>
      </c>
      <c r="BL151" s="1" t="s">
        <v>84</v>
      </c>
      <c r="BM151" s="122" t="s">
        <v>119</v>
      </c>
    </row>
    <row r="152" spans="1:65" s="93" customFormat="1" ht="22.8" customHeight="1" x14ac:dyDescent="0.25">
      <c r="B152" s="94"/>
      <c r="C152" s="95"/>
      <c r="D152" s="96" t="s">
        <v>74</v>
      </c>
      <c r="E152" s="108" t="s">
        <v>120</v>
      </c>
      <c r="F152" s="108" t="s">
        <v>121</v>
      </c>
      <c r="G152" s="95"/>
      <c r="H152" s="95"/>
      <c r="I152" s="98"/>
      <c r="J152" s="109">
        <f>BK152</f>
        <v>0</v>
      </c>
      <c r="K152" s="95"/>
      <c r="L152" s="100"/>
      <c r="M152" s="101"/>
      <c r="N152" s="102"/>
      <c r="O152" s="102"/>
      <c r="P152" s="103">
        <f>SUM(P153:P163)</f>
        <v>0</v>
      </c>
      <c r="Q152" s="102"/>
      <c r="R152" s="103">
        <f>SUM(R153:R163)</f>
        <v>0</v>
      </c>
      <c r="S152" s="102"/>
      <c r="T152" s="104">
        <f>SUM(T153:T163)</f>
        <v>0</v>
      </c>
      <c r="AR152" s="105" t="s">
        <v>77</v>
      </c>
      <c r="AT152" s="106" t="s">
        <v>74</v>
      </c>
      <c r="AU152" s="106" t="s">
        <v>77</v>
      </c>
      <c r="AY152" s="105" t="s">
        <v>78</v>
      </c>
      <c r="BK152" s="107">
        <f>SUM(BK153:BK163)</f>
        <v>0</v>
      </c>
    </row>
    <row r="153" spans="1:65" s="11" customFormat="1" ht="34.200000000000003" x14ac:dyDescent="0.3">
      <c r="A153" s="8"/>
      <c r="B153" s="44"/>
      <c r="C153" s="110" t="s">
        <v>101</v>
      </c>
      <c r="D153" s="110" t="s">
        <v>81</v>
      </c>
      <c r="E153" s="111" t="s">
        <v>122</v>
      </c>
      <c r="F153" s="112" t="s">
        <v>595</v>
      </c>
      <c r="G153" s="113" t="s">
        <v>83</v>
      </c>
      <c r="H153" s="114">
        <v>1</v>
      </c>
      <c r="I153" s="115"/>
      <c r="J153" s="114">
        <f t="shared" ref="J153:J163" si="10">ROUND(I153*H153,3)</f>
        <v>0</v>
      </c>
      <c r="K153" s="116"/>
      <c r="L153" s="9"/>
      <c r="M153" s="117" t="s">
        <v>9</v>
      </c>
      <c r="N153" s="118" t="s">
        <v>29</v>
      </c>
      <c r="O153" s="119"/>
      <c r="P153" s="120">
        <f t="shared" ref="P153:P163" si="11">O153*H153</f>
        <v>0</v>
      </c>
      <c r="Q153" s="120">
        <v>0</v>
      </c>
      <c r="R153" s="120">
        <f t="shared" ref="R153:R163" si="12">Q153*H153</f>
        <v>0</v>
      </c>
      <c r="S153" s="120">
        <v>0</v>
      </c>
      <c r="T153" s="121">
        <f t="shared" ref="T153:T163" si="13">S153*H153</f>
        <v>0</v>
      </c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R153" s="122" t="s">
        <v>84</v>
      </c>
      <c r="AT153" s="122" t="s">
        <v>81</v>
      </c>
      <c r="AU153" s="122" t="s">
        <v>85</v>
      </c>
      <c r="AY153" s="1" t="s">
        <v>78</v>
      </c>
      <c r="BE153" s="123">
        <f t="shared" ref="BE153:BE163" si="14">IF(N153="základná",J153,0)</f>
        <v>0</v>
      </c>
      <c r="BF153" s="123">
        <f t="shared" ref="BF153:BF163" si="15">IF(N153="znížená",J153,0)</f>
        <v>0</v>
      </c>
      <c r="BG153" s="123">
        <f t="shared" ref="BG153:BG163" si="16">IF(N153="zákl. prenesená",J153,0)</f>
        <v>0</v>
      </c>
      <c r="BH153" s="123">
        <f t="shared" ref="BH153:BH163" si="17">IF(N153="zníž. prenesená",J153,0)</f>
        <v>0</v>
      </c>
      <c r="BI153" s="123">
        <f t="shared" ref="BI153:BI163" si="18">IF(N153="nulová",J153,0)</f>
        <v>0</v>
      </c>
      <c r="BJ153" s="1" t="s">
        <v>85</v>
      </c>
      <c r="BK153" s="124">
        <f t="shared" ref="BK153:BK163" si="19">ROUND(I153*H153,3)</f>
        <v>0</v>
      </c>
      <c r="BL153" s="1" t="s">
        <v>84</v>
      </c>
      <c r="BM153" s="122" t="s">
        <v>123</v>
      </c>
    </row>
    <row r="154" spans="1:65" s="11" customFormat="1" ht="45.6" x14ac:dyDescent="0.3">
      <c r="A154" s="8"/>
      <c r="B154" s="44"/>
      <c r="C154" s="110" t="s">
        <v>124</v>
      </c>
      <c r="D154" s="110" t="s">
        <v>81</v>
      </c>
      <c r="E154" s="111" t="s">
        <v>125</v>
      </c>
      <c r="F154" s="112" t="s">
        <v>601</v>
      </c>
      <c r="G154" s="113" t="s">
        <v>83</v>
      </c>
      <c r="H154" s="114">
        <v>1</v>
      </c>
      <c r="I154" s="115"/>
      <c r="J154" s="114">
        <f t="shared" si="10"/>
        <v>0</v>
      </c>
      <c r="K154" s="116"/>
      <c r="L154" s="9"/>
      <c r="M154" s="117" t="s">
        <v>9</v>
      </c>
      <c r="N154" s="118" t="s">
        <v>29</v>
      </c>
      <c r="O154" s="119"/>
      <c r="P154" s="120">
        <f t="shared" si="11"/>
        <v>0</v>
      </c>
      <c r="Q154" s="120">
        <v>0</v>
      </c>
      <c r="R154" s="120">
        <f t="shared" si="12"/>
        <v>0</v>
      </c>
      <c r="S154" s="120">
        <v>0</v>
      </c>
      <c r="T154" s="121">
        <f t="shared" si="13"/>
        <v>0</v>
      </c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R154" s="122" t="s">
        <v>84</v>
      </c>
      <c r="AT154" s="122" t="s">
        <v>81</v>
      </c>
      <c r="AU154" s="122" t="s">
        <v>85</v>
      </c>
      <c r="AY154" s="1" t="s">
        <v>78</v>
      </c>
      <c r="BE154" s="123">
        <f t="shared" si="14"/>
        <v>0</v>
      </c>
      <c r="BF154" s="123">
        <f t="shared" si="15"/>
        <v>0</v>
      </c>
      <c r="BG154" s="123">
        <f t="shared" si="16"/>
        <v>0</v>
      </c>
      <c r="BH154" s="123">
        <f t="shared" si="17"/>
        <v>0</v>
      </c>
      <c r="BI154" s="123">
        <f t="shared" si="18"/>
        <v>0</v>
      </c>
      <c r="BJ154" s="1" t="s">
        <v>85</v>
      </c>
      <c r="BK154" s="124">
        <f t="shared" si="19"/>
        <v>0</v>
      </c>
      <c r="BL154" s="1" t="s">
        <v>84</v>
      </c>
      <c r="BM154" s="122" t="s">
        <v>126</v>
      </c>
    </row>
    <row r="155" spans="1:65" s="11" customFormat="1" ht="34.200000000000003" x14ac:dyDescent="0.3">
      <c r="A155" s="8"/>
      <c r="B155" s="44"/>
      <c r="C155" s="110" t="s">
        <v>105</v>
      </c>
      <c r="D155" s="110" t="s">
        <v>81</v>
      </c>
      <c r="E155" s="111" t="s">
        <v>127</v>
      </c>
      <c r="F155" s="112" t="s">
        <v>602</v>
      </c>
      <c r="G155" s="113" t="s">
        <v>83</v>
      </c>
      <c r="H155" s="114">
        <v>114</v>
      </c>
      <c r="I155" s="115"/>
      <c r="J155" s="114">
        <f t="shared" si="10"/>
        <v>0</v>
      </c>
      <c r="K155" s="116"/>
      <c r="L155" s="9"/>
      <c r="M155" s="117" t="s">
        <v>9</v>
      </c>
      <c r="N155" s="118" t="s">
        <v>29</v>
      </c>
      <c r="O155" s="119"/>
      <c r="P155" s="120">
        <f t="shared" si="11"/>
        <v>0</v>
      </c>
      <c r="Q155" s="120">
        <v>0</v>
      </c>
      <c r="R155" s="120">
        <f t="shared" si="12"/>
        <v>0</v>
      </c>
      <c r="S155" s="120">
        <v>0</v>
      </c>
      <c r="T155" s="121">
        <f t="shared" si="13"/>
        <v>0</v>
      </c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R155" s="122" t="s">
        <v>84</v>
      </c>
      <c r="AT155" s="122" t="s">
        <v>81</v>
      </c>
      <c r="AU155" s="122" t="s">
        <v>85</v>
      </c>
      <c r="AY155" s="1" t="s">
        <v>78</v>
      </c>
      <c r="BE155" s="123">
        <f t="shared" si="14"/>
        <v>0</v>
      </c>
      <c r="BF155" s="123">
        <f t="shared" si="15"/>
        <v>0</v>
      </c>
      <c r="BG155" s="123">
        <f t="shared" si="16"/>
        <v>0</v>
      </c>
      <c r="BH155" s="123">
        <f t="shared" si="17"/>
        <v>0</v>
      </c>
      <c r="BI155" s="123">
        <f t="shared" si="18"/>
        <v>0</v>
      </c>
      <c r="BJ155" s="1" t="s">
        <v>85</v>
      </c>
      <c r="BK155" s="124">
        <f t="shared" si="19"/>
        <v>0</v>
      </c>
      <c r="BL155" s="1" t="s">
        <v>84</v>
      </c>
      <c r="BM155" s="122" t="s">
        <v>128</v>
      </c>
    </row>
    <row r="156" spans="1:65" s="11" customFormat="1" ht="34.200000000000003" x14ac:dyDescent="0.3">
      <c r="A156" s="8"/>
      <c r="B156" s="44"/>
      <c r="C156" s="110" t="s">
        <v>109</v>
      </c>
      <c r="D156" s="110" t="s">
        <v>81</v>
      </c>
      <c r="E156" s="111" t="s">
        <v>129</v>
      </c>
      <c r="F156" s="112" t="s">
        <v>603</v>
      </c>
      <c r="G156" s="113" t="s">
        <v>83</v>
      </c>
      <c r="H156" s="114">
        <v>24</v>
      </c>
      <c r="I156" s="115"/>
      <c r="J156" s="114">
        <f t="shared" si="10"/>
        <v>0</v>
      </c>
      <c r="K156" s="116"/>
      <c r="L156" s="9"/>
      <c r="M156" s="117" t="s">
        <v>9</v>
      </c>
      <c r="N156" s="118" t="s">
        <v>29</v>
      </c>
      <c r="O156" s="119"/>
      <c r="P156" s="120">
        <f t="shared" si="11"/>
        <v>0</v>
      </c>
      <c r="Q156" s="120">
        <v>0</v>
      </c>
      <c r="R156" s="120">
        <f t="shared" si="12"/>
        <v>0</v>
      </c>
      <c r="S156" s="120">
        <v>0</v>
      </c>
      <c r="T156" s="121">
        <f t="shared" si="13"/>
        <v>0</v>
      </c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R156" s="122" t="s">
        <v>84</v>
      </c>
      <c r="AT156" s="122" t="s">
        <v>81</v>
      </c>
      <c r="AU156" s="122" t="s">
        <v>85</v>
      </c>
      <c r="AY156" s="1" t="s">
        <v>78</v>
      </c>
      <c r="BE156" s="123">
        <f t="shared" si="14"/>
        <v>0</v>
      </c>
      <c r="BF156" s="123">
        <f t="shared" si="15"/>
        <v>0</v>
      </c>
      <c r="BG156" s="123">
        <f t="shared" si="16"/>
        <v>0</v>
      </c>
      <c r="BH156" s="123">
        <f t="shared" si="17"/>
        <v>0</v>
      </c>
      <c r="BI156" s="123">
        <f t="shared" si="18"/>
        <v>0</v>
      </c>
      <c r="BJ156" s="1" t="s">
        <v>85</v>
      </c>
      <c r="BK156" s="124">
        <f t="shared" si="19"/>
        <v>0</v>
      </c>
      <c r="BL156" s="1" t="s">
        <v>84</v>
      </c>
      <c r="BM156" s="122" t="s">
        <v>130</v>
      </c>
    </row>
    <row r="157" spans="1:65" s="11" customFormat="1" ht="37.799999999999997" customHeight="1" x14ac:dyDescent="0.3">
      <c r="A157" s="8"/>
      <c r="B157" s="44"/>
      <c r="C157" s="110" t="s">
        <v>131</v>
      </c>
      <c r="D157" s="110" t="s">
        <v>81</v>
      </c>
      <c r="E157" s="111" t="s">
        <v>132</v>
      </c>
      <c r="F157" s="112" t="s">
        <v>604</v>
      </c>
      <c r="G157" s="113" t="s">
        <v>83</v>
      </c>
      <c r="H157" s="114">
        <v>114</v>
      </c>
      <c r="I157" s="115"/>
      <c r="J157" s="114">
        <f t="shared" si="10"/>
        <v>0</v>
      </c>
      <c r="K157" s="116"/>
      <c r="L157" s="9"/>
      <c r="M157" s="117" t="s">
        <v>9</v>
      </c>
      <c r="N157" s="118" t="s">
        <v>29</v>
      </c>
      <c r="O157" s="119"/>
      <c r="P157" s="120">
        <f t="shared" si="11"/>
        <v>0</v>
      </c>
      <c r="Q157" s="120">
        <v>0</v>
      </c>
      <c r="R157" s="120">
        <f t="shared" si="12"/>
        <v>0</v>
      </c>
      <c r="S157" s="120">
        <v>0</v>
      </c>
      <c r="T157" s="121">
        <f t="shared" si="13"/>
        <v>0</v>
      </c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R157" s="122" t="s">
        <v>84</v>
      </c>
      <c r="AT157" s="122" t="s">
        <v>81</v>
      </c>
      <c r="AU157" s="122" t="s">
        <v>85</v>
      </c>
      <c r="AY157" s="1" t="s">
        <v>78</v>
      </c>
      <c r="BE157" s="123">
        <f t="shared" si="14"/>
        <v>0</v>
      </c>
      <c r="BF157" s="123">
        <f t="shared" si="15"/>
        <v>0</v>
      </c>
      <c r="BG157" s="123">
        <f t="shared" si="16"/>
        <v>0</v>
      </c>
      <c r="BH157" s="123">
        <f t="shared" si="17"/>
        <v>0</v>
      </c>
      <c r="BI157" s="123">
        <f t="shared" si="18"/>
        <v>0</v>
      </c>
      <c r="BJ157" s="1" t="s">
        <v>85</v>
      </c>
      <c r="BK157" s="124">
        <f t="shared" si="19"/>
        <v>0</v>
      </c>
      <c r="BL157" s="1" t="s">
        <v>84</v>
      </c>
      <c r="BM157" s="122" t="s">
        <v>133</v>
      </c>
    </row>
    <row r="158" spans="1:65" s="11" customFormat="1" ht="14.4" customHeight="1" x14ac:dyDescent="0.3">
      <c r="A158" s="8"/>
      <c r="B158" s="44"/>
      <c r="C158" s="110" t="s">
        <v>112</v>
      </c>
      <c r="D158" s="110" t="s">
        <v>81</v>
      </c>
      <c r="E158" s="111" t="s">
        <v>134</v>
      </c>
      <c r="F158" s="112" t="s">
        <v>100</v>
      </c>
      <c r="G158" s="113" t="s">
        <v>83</v>
      </c>
      <c r="H158" s="114">
        <v>8</v>
      </c>
      <c r="I158" s="115"/>
      <c r="J158" s="114">
        <f t="shared" si="10"/>
        <v>0</v>
      </c>
      <c r="K158" s="116"/>
      <c r="L158" s="9"/>
      <c r="M158" s="117" t="s">
        <v>9</v>
      </c>
      <c r="N158" s="118" t="s">
        <v>29</v>
      </c>
      <c r="O158" s="119"/>
      <c r="P158" s="120">
        <f t="shared" si="11"/>
        <v>0</v>
      </c>
      <c r="Q158" s="120">
        <v>0</v>
      </c>
      <c r="R158" s="120">
        <f t="shared" si="12"/>
        <v>0</v>
      </c>
      <c r="S158" s="120">
        <v>0</v>
      </c>
      <c r="T158" s="121">
        <f t="shared" si="13"/>
        <v>0</v>
      </c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R158" s="122" t="s">
        <v>84</v>
      </c>
      <c r="AT158" s="122" t="s">
        <v>81</v>
      </c>
      <c r="AU158" s="122" t="s">
        <v>85</v>
      </c>
      <c r="AY158" s="1" t="s">
        <v>78</v>
      </c>
      <c r="BE158" s="123">
        <f t="shared" si="14"/>
        <v>0</v>
      </c>
      <c r="BF158" s="123">
        <f t="shared" si="15"/>
        <v>0</v>
      </c>
      <c r="BG158" s="123">
        <f t="shared" si="16"/>
        <v>0</v>
      </c>
      <c r="BH158" s="123">
        <f t="shared" si="17"/>
        <v>0</v>
      </c>
      <c r="BI158" s="123">
        <f t="shared" si="18"/>
        <v>0</v>
      </c>
      <c r="BJ158" s="1" t="s">
        <v>85</v>
      </c>
      <c r="BK158" s="124">
        <f t="shared" si="19"/>
        <v>0</v>
      </c>
      <c r="BL158" s="1" t="s">
        <v>84</v>
      </c>
      <c r="BM158" s="122" t="s">
        <v>135</v>
      </c>
    </row>
    <row r="159" spans="1:65" s="11" customFormat="1" ht="14.4" customHeight="1" x14ac:dyDescent="0.3">
      <c r="A159" s="8"/>
      <c r="B159" s="44"/>
      <c r="C159" s="110" t="s">
        <v>136</v>
      </c>
      <c r="D159" s="110" t="s">
        <v>81</v>
      </c>
      <c r="E159" s="111" t="s">
        <v>137</v>
      </c>
      <c r="F159" s="112" t="s">
        <v>104</v>
      </c>
      <c r="G159" s="113" t="s">
        <v>83</v>
      </c>
      <c r="H159" s="114">
        <v>1</v>
      </c>
      <c r="I159" s="115"/>
      <c r="J159" s="114">
        <f t="shared" si="10"/>
        <v>0</v>
      </c>
      <c r="K159" s="116"/>
      <c r="L159" s="9"/>
      <c r="M159" s="117" t="s">
        <v>9</v>
      </c>
      <c r="N159" s="118" t="s">
        <v>29</v>
      </c>
      <c r="O159" s="119"/>
      <c r="P159" s="120">
        <f t="shared" si="11"/>
        <v>0</v>
      </c>
      <c r="Q159" s="120">
        <v>0</v>
      </c>
      <c r="R159" s="120">
        <f t="shared" si="12"/>
        <v>0</v>
      </c>
      <c r="S159" s="120">
        <v>0</v>
      </c>
      <c r="T159" s="121">
        <f t="shared" si="13"/>
        <v>0</v>
      </c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R159" s="122" t="s">
        <v>84</v>
      </c>
      <c r="AT159" s="122" t="s">
        <v>81</v>
      </c>
      <c r="AU159" s="122" t="s">
        <v>85</v>
      </c>
      <c r="AY159" s="1" t="s">
        <v>78</v>
      </c>
      <c r="BE159" s="123">
        <f t="shared" si="14"/>
        <v>0</v>
      </c>
      <c r="BF159" s="123">
        <f t="shared" si="15"/>
        <v>0</v>
      </c>
      <c r="BG159" s="123">
        <f t="shared" si="16"/>
        <v>0</v>
      </c>
      <c r="BH159" s="123">
        <f t="shared" si="17"/>
        <v>0</v>
      </c>
      <c r="BI159" s="123">
        <f t="shared" si="18"/>
        <v>0</v>
      </c>
      <c r="BJ159" s="1" t="s">
        <v>85</v>
      </c>
      <c r="BK159" s="124">
        <f t="shared" si="19"/>
        <v>0</v>
      </c>
      <c r="BL159" s="1" t="s">
        <v>84</v>
      </c>
      <c r="BM159" s="122" t="s">
        <v>138</v>
      </c>
    </row>
    <row r="160" spans="1:65" s="11" customFormat="1" ht="14.4" customHeight="1" x14ac:dyDescent="0.3">
      <c r="A160" s="8"/>
      <c r="B160" s="44"/>
      <c r="C160" s="110" t="s">
        <v>115</v>
      </c>
      <c r="D160" s="110" t="s">
        <v>81</v>
      </c>
      <c r="E160" s="111" t="s">
        <v>139</v>
      </c>
      <c r="F160" s="112" t="s">
        <v>107</v>
      </c>
      <c r="G160" s="113" t="s">
        <v>108</v>
      </c>
      <c r="H160" s="114">
        <v>600</v>
      </c>
      <c r="I160" s="115"/>
      <c r="J160" s="114">
        <f t="shared" si="10"/>
        <v>0</v>
      </c>
      <c r="K160" s="116"/>
      <c r="L160" s="9"/>
      <c r="M160" s="117" t="s">
        <v>9</v>
      </c>
      <c r="N160" s="118" t="s">
        <v>29</v>
      </c>
      <c r="O160" s="119"/>
      <c r="P160" s="120">
        <f t="shared" si="11"/>
        <v>0</v>
      </c>
      <c r="Q160" s="120">
        <v>0</v>
      </c>
      <c r="R160" s="120">
        <f t="shared" si="12"/>
        <v>0</v>
      </c>
      <c r="S160" s="120">
        <v>0</v>
      </c>
      <c r="T160" s="121">
        <f t="shared" si="13"/>
        <v>0</v>
      </c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R160" s="122" t="s">
        <v>84</v>
      </c>
      <c r="AT160" s="122" t="s">
        <v>81</v>
      </c>
      <c r="AU160" s="122" t="s">
        <v>85</v>
      </c>
      <c r="AY160" s="1" t="s">
        <v>78</v>
      </c>
      <c r="BE160" s="123">
        <f t="shared" si="14"/>
        <v>0</v>
      </c>
      <c r="BF160" s="123">
        <f t="shared" si="15"/>
        <v>0</v>
      </c>
      <c r="BG160" s="123">
        <f t="shared" si="16"/>
        <v>0</v>
      </c>
      <c r="BH160" s="123">
        <f t="shared" si="17"/>
        <v>0</v>
      </c>
      <c r="BI160" s="123">
        <f t="shared" si="18"/>
        <v>0</v>
      </c>
      <c r="BJ160" s="1" t="s">
        <v>85</v>
      </c>
      <c r="BK160" s="124">
        <f t="shared" si="19"/>
        <v>0</v>
      </c>
      <c r="BL160" s="1" t="s">
        <v>84</v>
      </c>
      <c r="BM160" s="122" t="s">
        <v>140</v>
      </c>
    </row>
    <row r="161" spans="1:65" s="11" customFormat="1" ht="24.15" customHeight="1" x14ac:dyDescent="0.3">
      <c r="A161" s="8"/>
      <c r="B161" s="44"/>
      <c r="C161" s="110" t="s">
        <v>141</v>
      </c>
      <c r="D161" s="110" t="s">
        <v>81</v>
      </c>
      <c r="E161" s="111" t="s">
        <v>142</v>
      </c>
      <c r="F161" s="112" t="s">
        <v>596</v>
      </c>
      <c r="G161" s="113" t="s">
        <v>83</v>
      </c>
      <c r="H161" s="114">
        <v>1</v>
      </c>
      <c r="I161" s="115"/>
      <c r="J161" s="114">
        <f t="shared" si="10"/>
        <v>0</v>
      </c>
      <c r="K161" s="116"/>
      <c r="L161" s="9"/>
      <c r="M161" s="117" t="s">
        <v>9</v>
      </c>
      <c r="N161" s="118" t="s">
        <v>29</v>
      </c>
      <c r="O161" s="119"/>
      <c r="P161" s="120">
        <f t="shared" si="11"/>
        <v>0</v>
      </c>
      <c r="Q161" s="120">
        <v>0</v>
      </c>
      <c r="R161" s="120">
        <f t="shared" si="12"/>
        <v>0</v>
      </c>
      <c r="S161" s="120">
        <v>0</v>
      </c>
      <c r="T161" s="121">
        <f t="shared" si="13"/>
        <v>0</v>
      </c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R161" s="122" t="s">
        <v>84</v>
      </c>
      <c r="AT161" s="122" t="s">
        <v>81</v>
      </c>
      <c r="AU161" s="122" t="s">
        <v>85</v>
      </c>
      <c r="AY161" s="1" t="s">
        <v>78</v>
      </c>
      <c r="BE161" s="123">
        <f t="shared" si="14"/>
        <v>0</v>
      </c>
      <c r="BF161" s="123">
        <f t="shared" si="15"/>
        <v>0</v>
      </c>
      <c r="BG161" s="123">
        <f t="shared" si="16"/>
        <v>0</v>
      </c>
      <c r="BH161" s="123">
        <f t="shared" si="17"/>
        <v>0</v>
      </c>
      <c r="BI161" s="123">
        <f t="shared" si="18"/>
        <v>0</v>
      </c>
      <c r="BJ161" s="1" t="s">
        <v>85</v>
      </c>
      <c r="BK161" s="124">
        <f t="shared" si="19"/>
        <v>0</v>
      </c>
      <c r="BL161" s="1" t="s">
        <v>84</v>
      </c>
      <c r="BM161" s="122" t="s">
        <v>143</v>
      </c>
    </row>
    <row r="162" spans="1:65" s="11" customFormat="1" ht="14.4" customHeight="1" x14ac:dyDescent="0.3">
      <c r="A162" s="8"/>
      <c r="B162" s="44"/>
      <c r="C162" s="110" t="s">
        <v>119</v>
      </c>
      <c r="D162" s="110" t="s">
        <v>81</v>
      </c>
      <c r="E162" s="111" t="s">
        <v>113</v>
      </c>
      <c r="F162" s="112" t="s">
        <v>114</v>
      </c>
      <c r="G162" s="113" t="s">
        <v>113</v>
      </c>
      <c r="H162" s="114">
        <v>1</v>
      </c>
      <c r="I162" s="115"/>
      <c r="J162" s="114">
        <f t="shared" si="10"/>
        <v>0</v>
      </c>
      <c r="K162" s="116"/>
      <c r="L162" s="9"/>
      <c r="M162" s="117" t="s">
        <v>9</v>
      </c>
      <c r="N162" s="118" t="s">
        <v>29</v>
      </c>
      <c r="O162" s="119"/>
      <c r="P162" s="120">
        <f t="shared" si="11"/>
        <v>0</v>
      </c>
      <c r="Q162" s="120">
        <v>0</v>
      </c>
      <c r="R162" s="120">
        <f t="shared" si="12"/>
        <v>0</v>
      </c>
      <c r="S162" s="120">
        <v>0</v>
      </c>
      <c r="T162" s="121">
        <f t="shared" si="13"/>
        <v>0</v>
      </c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R162" s="122" t="s">
        <v>84</v>
      </c>
      <c r="AT162" s="122" t="s">
        <v>81</v>
      </c>
      <c r="AU162" s="122" t="s">
        <v>85</v>
      </c>
      <c r="AY162" s="1" t="s">
        <v>78</v>
      </c>
      <c r="BE162" s="123">
        <f t="shared" si="14"/>
        <v>0</v>
      </c>
      <c r="BF162" s="123">
        <f t="shared" si="15"/>
        <v>0</v>
      </c>
      <c r="BG162" s="123">
        <f t="shared" si="16"/>
        <v>0</v>
      </c>
      <c r="BH162" s="123">
        <f t="shared" si="17"/>
        <v>0</v>
      </c>
      <c r="BI162" s="123">
        <f t="shared" si="18"/>
        <v>0</v>
      </c>
      <c r="BJ162" s="1" t="s">
        <v>85</v>
      </c>
      <c r="BK162" s="124">
        <f t="shared" si="19"/>
        <v>0</v>
      </c>
      <c r="BL162" s="1" t="s">
        <v>84</v>
      </c>
      <c r="BM162" s="122" t="s">
        <v>144</v>
      </c>
    </row>
    <row r="163" spans="1:65" s="11" customFormat="1" ht="14.4" customHeight="1" x14ac:dyDescent="0.3">
      <c r="A163" s="8"/>
      <c r="B163" s="44"/>
      <c r="C163" s="110" t="s">
        <v>145</v>
      </c>
      <c r="D163" s="110" t="s">
        <v>81</v>
      </c>
      <c r="E163" s="111" t="s">
        <v>117</v>
      </c>
      <c r="F163" s="112" t="s">
        <v>118</v>
      </c>
      <c r="G163" s="113" t="s">
        <v>113</v>
      </c>
      <c r="H163" s="114">
        <v>1</v>
      </c>
      <c r="I163" s="115"/>
      <c r="J163" s="114">
        <f t="shared" si="10"/>
        <v>0</v>
      </c>
      <c r="K163" s="116"/>
      <c r="L163" s="9"/>
      <c r="M163" s="117" t="s">
        <v>9</v>
      </c>
      <c r="N163" s="118" t="s">
        <v>29</v>
      </c>
      <c r="O163" s="119"/>
      <c r="P163" s="120">
        <f t="shared" si="11"/>
        <v>0</v>
      </c>
      <c r="Q163" s="120">
        <v>0</v>
      </c>
      <c r="R163" s="120">
        <f t="shared" si="12"/>
        <v>0</v>
      </c>
      <c r="S163" s="120">
        <v>0</v>
      </c>
      <c r="T163" s="121">
        <f t="shared" si="13"/>
        <v>0</v>
      </c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R163" s="122" t="s">
        <v>84</v>
      </c>
      <c r="AT163" s="122" t="s">
        <v>81</v>
      </c>
      <c r="AU163" s="122" t="s">
        <v>85</v>
      </c>
      <c r="AY163" s="1" t="s">
        <v>78</v>
      </c>
      <c r="BE163" s="123">
        <f t="shared" si="14"/>
        <v>0</v>
      </c>
      <c r="BF163" s="123">
        <f t="shared" si="15"/>
        <v>0</v>
      </c>
      <c r="BG163" s="123">
        <f t="shared" si="16"/>
        <v>0</v>
      </c>
      <c r="BH163" s="123">
        <f t="shared" si="17"/>
        <v>0</v>
      </c>
      <c r="BI163" s="123">
        <f t="shared" si="18"/>
        <v>0</v>
      </c>
      <c r="BJ163" s="1" t="s">
        <v>85</v>
      </c>
      <c r="BK163" s="124">
        <f t="shared" si="19"/>
        <v>0</v>
      </c>
      <c r="BL163" s="1" t="s">
        <v>84</v>
      </c>
      <c r="BM163" s="122" t="s">
        <v>146</v>
      </c>
    </row>
    <row r="164" spans="1:65" s="93" customFormat="1" ht="22.8" customHeight="1" x14ac:dyDescent="0.25">
      <c r="B164" s="94"/>
      <c r="C164" s="95"/>
      <c r="D164" s="96" t="s">
        <v>74</v>
      </c>
      <c r="E164" s="108" t="s">
        <v>147</v>
      </c>
      <c r="F164" s="108" t="s">
        <v>148</v>
      </c>
      <c r="G164" s="95"/>
      <c r="H164" s="95"/>
      <c r="I164" s="98"/>
      <c r="J164" s="109">
        <f>BK164</f>
        <v>0</v>
      </c>
      <c r="K164" s="95"/>
      <c r="L164" s="100"/>
      <c r="M164" s="101"/>
      <c r="N164" s="102"/>
      <c r="O164" s="102"/>
      <c r="P164" s="103">
        <f>SUM(P165:P175)</f>
        <v>0</v>
      </c>
      <c r="Q164" s="102"/>
      <c r="R164" s="103">
        <f>SUM(R165:R175)</f>
        <v>0</v>
      </c>
      <c r="S164" s="102"/>
      <c r="T164" s="104">
        <f>SUM(T165:T175)</f>
        <v>0</v>
      </c>
      <c r="AR164" s="105" t="s">
        <v>77</v>
      </c>
      <c r="AT164" s="106" t="s">
        <v>74</v>
      </c>
      <c r="AU164" s="106" t="s">
        <v>77</v>
      </c>
      <c r="AY164" s="105" t="s">
        <v>78</v>
      </c>
      <c r="BK164" s="107">
        <f>SUM(BK165:BK175)</f>
        <v>0</v>
      </c>
    </row>
    <row r="165" spans="1:65" s="11" customFormat="1" ht="34.200000000000003" x14ac:dyDescent="0.3">
      <c r="A165" s="8"/>
      <c r="B165" s="44"/>
      <c r="C165" s="110" t="s">
        <v>123</v>
      </c>
      <c r="D165" s="110" t="s">
        <v>81</v>
      </c>
      <c r="E165" s="111" t="s">
        <v>149</v>
      </c>
      <c r="F165" s="112" t="s">
        <v>595</v>
      </c>
      <c r="G165" s="113" t="s">
        <v>83</v>
      </c>
      <c r="H165" s="114">
        <v>1</v>
      </c>
      <c r="I165" s="115"/>
      <c r="J165" s="114">
        <f t="shared" ref="J165:J175" si="20">ROUND(I165*H165,3)</f>
        <v>0</v>
      </c>
      <c r="K165" s="116"/>
      <c r="L165" s="9"/>
      <c r="M165" s="117" t="s">
        <v>9</v>
      </c>
      <c r="N165" s="118" t="s">
        <v>29</v>
      </c>
      <c r="O165" s="119"/>
      <c r="P165" s="120">
        <f t="shared" ref="P165:P175" si="21">O165*H165</f>
        <v>0</v>
      </c>
      <c r="Q165" s="120">
        <v>0</v>
      </c>
      <c r="R165" s="120">
        <f t="shared" ref="R165:R175" si="22">Q165*H165</f>
        <v>0</v>
      </c>
      <c r="S165" s="120">
        <v>0</v>
      </c>
      <c r="T165" s="121">
        <f t="shared" ref="T165:T175" si="23">S165*H165</f>
        <v>0</v>
      </c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R165" s="122" t="s">
        <v>84</v>
      </c>
      <c r="AT165" s="122" t="s">
        <v>81</v>
      </c>
      <c r="AU165" s="122" t="s">
        <v>85</v>
      </c>
      <c r="AY165" s="1" t="s">
        <v>78</v>
      </c>
      <c r="BE165" s="123">
        <f t="shared" ref="BE165:BE175" si="24">IF(N165="základná",J165,0)</f>
        <v>0</v>
      </c>
      <c r="BF165" s="123">
        <f t="shared" ref="BF165:BF175" si="25">IF(N165="znížená",J165,0)</f>
        <v>0</v>
      </c>
      <c r="BG165" s="123">
        <f t="shared" ref="BG165:BG175" si="26">IF(N165="zákl. prenesená",J165,0)</f>
        <v>0</v>
      </c>
      <c r="BH165" s="123">
        <f t="shared" ref="BH165:BH175" si="27">IF(N165="zníž. prenesená",J165,0)</f>
        <v>0</v>
      </c>
      <c r="BI165" s="123">
        <f t="shared" ref="BI165:BI175" si="28">IF(N165="nulová",J165,0)</f>
        <v>0</v>
      </c>
      <c r="BJ165" s="1" t="s">
        <v>85</v>
      </c>
      <c r="BK165" s="124">
        <f t="shared" ref="BK165:BK175" si="29">ROUND(I165*H165,3)</f>
        <v>0</v>
      </c>
      <c r="BL165" s="1" t="s">
        <v>84</v>
      </c>
      <c r="BM165" s="122" t="s">
        <v>150</v>
      </c>
    </row>
    <row r="166" spans="1:65" s="11" customFormat="1" ht="45.6" x14ac:dyDescent="0.3">
      <c r="A166" s="8"/>
      <c r="B166" s="44"/>
      <c r="C166" s="110" t="s">
        <v>151</v>
      </c>
      <c r="D166" s="110" t="s">
        <v>81</v>
      </c>
      <c r="E166" s="111" t="s">
        <v>152</v>
      </c>
      <c r="F166" s="112" t="s">
        <v>601</v>
      </c>
      <c r="G166" s="113" t="s">
        <v>83</v>
      </c>
      <c r="H166" s="114">
        <v>1</v>
      </c>
      <c r="I166" s="115"/>
      <c r="J166" s="114">
        <f t="shared" si="20"/>
        <v>0</v>
      </c>
      <c r="K166" s="116"/>
      <c r="L166" s="9"/>
      <c r="M166" s="117" t="s">
        <v>9</v>
      </c>
      <c r="N166" s="118" t="s">
        <v>29</v>
      </c>
      <c r="O166" s="119"/>
      <c r="P166" s="120">
        <f t="shared" si="21"/>
        <v>0</v>
      </c>
      <c r="Q166" s="120">
        <v>0</v>
      </c>
      <c r="R166" s="120">
        <f t="shared" si="22"/>
        <v>0</v>
      </c>
      <c r="S166" s="120">
        <v>0</v>
      </c>
      <c r="T166" s="121">
        <f t="shared" si="23"/>
        <v>0</v>
      </c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R166" s="122" t="s">
        <v>84</v>
      </c>
      <c r="AT166" s="122" t="s">
        <v>81</v>
      </c>
      <c r="AU166" s="122" t="s">
        <v>85</v>
      </c>
      <c r="AY166" s="1" t="s">
        <v>78</v>
      </c>
      <c r="BE166" s="123">
        <f t="shared" si="24"/>
        <v>0</v>
      </c>
      <c r="BF166" s="123">
        <f t="shared" si="25"/>
        <v>0</v>
      </c>
      <c r="BG166" s="123">
        <f t="shared" si="26"/>
        <v>0</v>
      </c>
      <c r="BH166" s="123">
        <f t="shared" si="27"/>
        <v>0</v>
      </c>
      <c r="BI166" s="123">
        <f t="shared" si="28"/>
        <v>0</v>
      </c>
      <c r="BJ166" s="1" t="s">
        <v>85</v>
      </c>
      <c r="BK166" s="124">
        <f t="shared" si="29"/>
        <v>0</v>
      </c>
      <c r="BL166" s="1" t="s">
        <v>84</v>
      </c>
      <c r="BM166" s="122" t="s">
        <v>153</v>
      </c>
    </row>
    <row r="167" spans="1:65" s="11" customFormat="1" ht="34.200000000000003" x14ac:dyDescent="0.3">
      <c r="A167" s="8"/>
      <c r="B167" s="44"/>
      <c r="C167" s="110" t="s">
        <v>126</v>
      </c>
      <c r="D167" s="110" t="s">
        <v>81</v>
      </c>
      <c r="E167" s="111" t="s">
        <v>154</v>
      </c>
      <c r="F167" s="112" t="s">
        <v>605</v>
      </c>
      <c r="G167" s="113" t="s">
        <v>83</v>
      </c>
      <c r="H167" s="114">
        <v>114</v>
      </c>
      <c r="I167" s="115"/>
      <c r="J167" s="114">
        <f t="shared" si="20"/>
        <v>0</v>
      </c>
      <c r="K167" s="116"/>
      <c r="L167" s="9"/>
      <c r="M167" s="117" t="s">
        <v>9</v>
      </c>
      <c r="N167" s="118" t="s">
        <v>29</v>
      </c>
      <c r="O167" s="119"/>
      <c r="P167" s="120">
        <f t="shared" si="21"/>
        <v>0</v>
      </c>
      <c r="Q167" s="120">
        <v>0</v>
      </c>
      <c r="R167" s="120">
        <f t="shared" si="22"/>
        <v>0</v>
      </c>
      <c r="S167" s="120">
        <v>0</v>
      </c>
      <c r="T167" s="121">
        <f t="shared" si="23"/>
        <v>0</v>
      </c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R167" s="122" t="s">
        <v>84</v>
      </c>
      <c r="AT167" s="122" t="s">
        <v>81</v>
      </c>
      <c r="AU167" s="122" t="s">
        <v>85</v>
      </c>
      <c r="AY167" s="1" t="s">
        <v>78</v>
      </c>
      <c r="BE167" s="123">
        <f t="shared" si="24"/>
        <v>0</v>
      </c>
      <c r="BF167" s="123">
        <f t="shared" si="25"/>
        <v>0</v>
      </c>
      <c r="BG167" s="123">
        <f t="shared" si="26"/>
        <v>0</v>
      </c>
      <c r="BH167" s="123">
        <f t="shared" si="27"/>
        <v>0</v>
      </c>
      <c r="BI167" s="123">
        <f t="shared" si="28"/>
        <v>0</v>
      </c>
      <c r="BJ167" s="1" t="s">
        <v>85</v>
      </c>
      <c r="BK167" s="124">
        <f t="shared" si="29"/>
        <v>0</v>
      </c>
      <c r="BL167" s="1" t="s">
        <v>84</v>
      </c>
      <c r="BM167" s="122" t="s">
        <v>155</v>
      </c>
    </row>
    <row r="168" spans="1:65" s="11" customFormat="1" ht="34.200000000000003" x14ac:dyDescent="0.3">
      <c r="A168" s="8"/>
      <c r="B168" s="44"/>
      <c r="C168" s="110" t="s">
        <v>128</v>
      </c>
      <c r="D168" s="110" t="s">
        <v>81</v>
      </c>
      <c r="E168" s="111" t="s">
        <v>156</v>
      </c>
      <c r="F168" s="112" t="s">
        <v>603</v>
      </c>
      <c r="G168" s="113" t="s">
        <v>83</v>
      </c>
      <c r="H168" s="114">
        <v>24</v>
      </c>
      <c r="I168" s="115"/>
      <c r="J168" s="114">
        <f t="shared" si="20"/>
        <v>0</v>
      </c>
      <c r="K168" s="116"/>
      <c r="L168" s="9"/>
      <c r="M168" s="117" t="s">
        <v>9</v>
      </c>
      <c r="N168" s="118" t="s">
        <v>29</v>
      </c>
      <c r="O168" s="119"/>
      <c r="P168" s="120">
        <f t="shared" si="21"/>
        <v>0</v>
      </c>
      <c r="Q168" s="120">
        <v>0</v>
      </c>
      <c r="R168" s="120">
        <f t="shared" si="22"/>
        <v>0</v>
      </c>
      <c r="S168" s="120">
        <v>0</v>
      </c>
      <c r="T168" s="121">
        <f t="shared" si="23"/>
        <v>0</v>
      </c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R168" s="122" t="s">
        <v>84</v>
      </c>
      <c r="AT168" s="122" t="s">
        <v>81</v>
      </c>
      <c r="AU168" s="122" t="s">
        <v>85</v>
      </c>
      <c r="AY168" s="1" t="s">
        <v>78</v>
      </c>
      <c r="BE168" s="123">
        <f t="shared" si="24"/>
        <v>0</v>
      </c>
      <c r="BF168" s="123">
        <f t="shared" si="25"/>
        <v>0</v>
      </c>
      <c r="BG168" s="123">
        <f t="shared" si="26"/>
        <v>0</v>
      </c>
      <c r="BH168" s="123">
        <f t="shared" si="27"/>
        <v>0</v>
      </c>
      <c r="BI168" s="123">
        <f t="shared" si="28"/>
        <v>0</v>
      </c>
      <c r="BJ168" s="1" t="s">
        <v>85</v>
      </c>
      <c r="BK168" s="124">
        <f t="shared" si="29"/>
        <v>0</v>
      </c>
      <c r="BL168" s="1" t="s">
        <v>84</v>
      </c>
      <c r="BM168" s="122" t="s">
        <v>157</v>
      </c>
    </row>
    <row r="169" spans="1:65" s="11" customFormat="1" ht="34.200000000000003" x14ac:dyDescent="0.3">
      <c r="A169" s="8"/>
      <c r="B169" s="44"/>
      <c r="C169" s="110" t="s">
        <v>158</v>
      </c>
      <c r="D169" s="110" t="s">
        <v>81</v>
      </c>
      <c r="E169" s="111" t="s">
        <v>159</v>
      </c>
      <c r="F169" s="112" t="s">
        <v>606</v>
      </c>
      <c r="G169" s="113" t="s">
        <v>83</v>
      </c>
      <c r="H169" s="114">
        <v>114</v>
      </c>
      <c r="I169" s="115"/>
      <c r="J169" s="114">
        <f t="shared" si="20"/>
        <v>0</v>
      </c>
      <c r="K169" s="116"/>
      <c r="L169" s="9"/>
      <c r="M169" s="117" t="s">
        <v>9</v>
      </c>
      <c r="N169" s="118" t="s">
        <v>29</v>
      </c>
      <c r="O169" s="119"/>
      <c r="P169" s="120">
        <f t="shared" si="21"/>
        <v>0</v>
      </c>
      <c r="Q169" s="120">
        <v>0</v>
      </c>
      <c r="R169" s="120">
        <f t="shared" si="22"/>
        <v>0</v>
      </c>
      <c r="S169" s="120">
        <v>0</v>
      </c>
      <c r="T169" s="121">
        <f t="shared" si="23"/>
        <v>0</v>
      </c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R169" s="122" t="s">
        <v>84</v>
      </c>
      <c r="AT169" s="122" t="s">
        <v>81</v>
      </c>
      <c r="AU169" s="122" t="s">
        <v>85</v>
      </c>
      <c r="AY169" s="1" t="s">
        <v>78</v>
      </c>
      <c r="BE169" s="123">
        <f t="shared" si="24"/>
        <v>0</v>
      </c>
      <c r="BF169" s="123">
        <f t="shared" si="25"/>
        <v>0</v>
      </c>
      <c r="BG169" s="123">
        <f t="shared" si="26"/>
        <v>0</v>
      </c>
      <c r="BH169" s="123">
        <f t="shared" si="27"/>
        <v>0</v>
      </c>
      <c r="BI169" s="123">
        <f t="shared" si="28"/>
        <v>0</v>
      </c>
      <c r="BJ169" s="1" t="s">
        <v>85</v>
      </c>
      <c r="BK169" s="124">
        <f t="shared" si="29"/>
        <v>0</v>
      </c>
      <c r="BL169" s="1" t="s">
        <v>84</v>
      </c>
      <c r="BM169" s="122" t="s">
        <v>160</v>
      </c>
    </row>
    <row r="170" spans="1:65" s="11" customFormat="1" ht="14.4" customHeight="1" x14ac:dyDescent="0.3">
      <c r="A170" s="8"/>
      <c r="B170" s="44"/>
      <c r="C170" s="110" t="s">
        <v>130</v>
      </c>
      <c r="D170" s="110" t="s">
        <v>81</v>
      </c>
      <c r="E170" s="111" t="s">
        <v>161</v>
      </c>
      <c r="F170" s="112" t="s">
        <v>100</v>
      </c>
      <c r="G170" s="113" t="s">
        <v>83</v>
      </c>
      <c r="H170" s="114">
        <v>8</v>
      </c>
      <c r="I170" s="115"/>
      <c r="J170" s="114">
        <f t="shared" si="20"/>
        <v>0</v>
      </c>
      <c r="K170" s="116"/>
      <c r="L170" s="9"/>
      <c r="M170" s="117" t="s">
        <v>9</v>
      </c>
      <c r="N170" s="118" t="s">
        <v>29</v>
      </c>
      <c r="O170" s="119"/>
      <c r="P170" s="120">
        <f t="shared" si="21"/>
        <v>0</v>
      </c>
      <c r="Q170" s="120">
        <v>0</v>
      </c>
      <c r="R170" s="120">
        <f t="shared" si="22"/>
        <v>0</v>
      </c>
      <c r="S170" s="120">
        <v>0</v>
      </c>
      <c r="T170" s="121">
        <f t="shared" si="23"/>
        <v>0</v>
      </c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R170" s="122" t="s">
        <v>84</v>
      </c>
      <c r="AT170" s="122" t="s">
        <v>81</v>
      </c>
      <c r="AU170" s="122" t="s">
        <v>85</v>
      </c>
      <c r="AY170" s="1" t="s">
        <v>78</v>
      </c>
      <c r="BE170" s="123">
        <f t="shared" si="24"/>
        <v>0</v>
      </c>
      <c r="BF170" s="123">
        <f t="shared" si="25"/>
        <v>0</v>
      </c>
      <c r="BG170" s="123">
        <f t="shared" si="26"/>
        <v>0</v>
      </c>
      <c r="BH170" s="123">
        <f t="shared" si="27"/>
        <v>0</v>
      </c>
      <c r="BI170" s="123">
        <f t="shared" si="28"/>
        <v>0</v>
      </c>
      <c r="BJ170" s="1" t="s">
        <v>85</v>
      </c>
      <c r="BK170" s="124">
        <f t="shared" si="29"/>
        <v>0</v>
      </c>
      <c r="BL170" s="1" t="s">
        <v>84</v>
      </c>
      <c r="BM170" s="122" t="s">
        <v>162</v>
      </c>
    </row>
    <row r="171" spans="1:65" s="11" customFormat="1" ht="14.4" customHeight="1" x14ac:dyDescent="0.3">
      <c r="A171" s="8"/>
      <c r="B171" s="44"/>
      <c r="C171" s="110" t="s">
        <v>163</v>
      </c>
      <c r="D171" s="110" t="s">
        <v>81</v>
      </c>
      <c r="E171" s="111" t="s">
        <v>164</v>
      </c>
      <c r="F171" s="112" t="s">
        <v>104</v>
      </c>
      <c r="G171" s="113" t="s">
        <v>83</v>
      </c>
      <c r="H171" s="114">
        <v>1</v>
      </c>
      <c r="I171" s="115"/>
      <c r="J171" s="114">
        <f t="shared" si="20"/>
        <v>0</v>
      </c>
      <c r="K171" s="116"/>
      <c r="L171" s="9"/>
      <c r="M171" s="117" t="s">
        <v>9</v>
      </c>
      <c r="N171" s="118" t="s">
        <v>29</v>
      </c>
      <c r="O171" s="119"/>
      <c r="P171" s="120">
        <f t="shared" si="21"/>
        <v>0</v>
      </c>
      <c r="Q171" s="120">
        <v>0</v>
      </c>
      <c r="R171" s="120">
        <f t="shared" si="22"/>
        <v>0</v>
      </c>
      <c r="S171" s="120">
        <v>0</v>
      </c>
      <c r="T171" s="121">
        <f t="shared" si="23"/>
        <v>0</v>
      </c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R171" s="122" t="s">
        <v>84</v>
      </c>
      <c r="AT171" s="122" t="s">
        <v>81</v>
      </c>
      <c r="AU171" s="122" t="s">
        <v>85</v>
      </c>
      <c r="AY171" s="1" t="s">
        <v>78</v>
      </c>
      <c r="BE171" s="123">
        <f t="shared" si="24"/>
        <v>0</v>
      </c>
      <c r="BF171" s="123">
        <f t="shared" si="25"/>
        <v>0</v>
      </c>
      <c r="BG171" s="123">
        <f t="shared" si="26"/>
        <v>0</v>
      </c>
      <c r="BH171" s="123">
        <f t="shared" si="27"/>
        <v>0</v>
      </c>
      <c r="BI171" s="123">
        <f t="shared" si="28"/>
        <v>0</v>
      </c>
      <c r="BJ171" s="1" t="s">
        <v>85</v>
      </c>
      <c r="BK171" s="124">
        <f t="shared" si="29"/>
        <v>0</v>
      </c>
      <c r="BL171" s="1" t="s">
        <v>84</v>
      </c>
      <c r="BM171" s="122" t="s">
        <v>165</v>
      </c>
    </row>
    <row r="172" spans="1:65" s="11" customFormat="1" ht="14.4" customHeight="1" x14ac:dyDescent="0.3">
      <c r="A172" s="8"/>
      <c r="B172" s="44"/>
      <c r="C172" s="110" t="s">
        <v>133</v>
      </c>
      <c r="D172" s="110" t="s">
        <v>81</v>
      </c>
      <c r="E172" s="111" t="s">
        <v>166</v>
      </c>
      <c r="F172" s="112" t="s">
        <v>167</v>
      </c>
      <c r="G172" s="113" t="s">
        <v>108</v>
      </c>
      <c r="H172" s="114">
        <v>600</v>
      </c>
      <c r="I172" s="115"/>
      <c r="J172" s="114">
        <f t="shared" si="20"/>
        <v>0</v>
      </c>
      <c r="K172" s="116"/>
      <c r="L172" s="9"/>
      <c r="M172" s="117" t="s">
        <v>9</v>
      </c>
      <c r="N172" s="118" t="s">
        <v>29</v>
      </c>
      <c r="O172" s="119"/>
      <c r="P172" s="120">
        <f t="shared" si="21"/>
        <v>0</v>
      </c>
      <c r="Q172" s="120">
        <v>0</v>
      </c>
      <c r="R172" s="120">
        <f t="shared" si="22"/>
        <v>0</v>
      </c>
      <c r="S172" s="120">
        <v>0</v>
      </c>
      <c r="T172" s="121">
        <f t="shared" si="23"/>
        <v>0</v>
      </c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R172" s="122" t="s">
        <v>84</v>
      </c>
      <c r="AT172" s="122" t="s">
        <v>81</v>
      </c>
      <c r="AU172" s="122" t="s">
        <v>85</v>
      </c>
      <c r="AY172" s="1" t="s">
        <v>78</v>
      </c>
      <c r="BE172" s="123">
        <f t="shared" si="24"/>
        <v>0</v>
      </c>
      <c r="BF172" s="123">
        <f t="shared" si="25"/>
        <v>0</v>
      </c>
      <c r="BG172" s="123">
        <f t="shared" si="26"/>
        <v>0</v>
      </c>
      <c r="BH172" s="123">
        <f t="shared" si="27"/>
        <v>0</v>
      </c>
      <c r="BI172" s="123">
        <f t="shared" si="28"/>
        <v>0</v>
      </c>
      <c r="BJ172" s="1" t="s">
        <v>85</v>
      </c>
      <c r="BK172" s="124">
        <f t="shared" si="29"/>
        <v>0</v>
      </c>
      <c r="BL172" s="1" t="s">
        <v>84</v>
      </c>
      <c r="BM172" s="122" t="s">
        <v>168</v>
      </c>
    </row>
    <row r="173" spans="1:65" s="11" customFormat="1" ht="24.15" customHeight="1" x14ac:dyDescent="0.3">
      <c r="A173" s="8"/>
      <c r="B173" s="44"/>
      <c r="C173" s="110" t="s">
        <v>169</v>
      </c>
      <c r="D173" s="110" t="s">
        <v>81</v>
      </c>
      <c r="E173" s="111" t="s">
        <v>170</v>
      </c>
      <c r="F173" s="112" t="s">
        <v>596</v>
      </c>
      <c r="G173" s="113" t="s">
        <v>83</v>
      </c>
      <c r="H173" s="114">
        <v>1</v>
      </c>
      <c r="I173" s="115"/>
      <c r="J173" s="114">
        <f t="shared" si="20"/>
        <v>0</v>
      </c>
      <c r="K173" s="116"/>
      <c r="L173" s="9"/>
      <c r="M173" s="117" t="s">
        <v>9</v>
      </c>
      <c r="N173" s="118" t="s">
        <v>29</v>
      </c>
      <c r="O173" s="119"/>
      <c r="P173" s="120">
        <f t="shared" si="21"/>
        <v>0</v>
      </c>
      <c r="Q173" s="120">
        <v>0</v>
      </c>
      <c r="R173" s="120">
        <f t="shared" si="22"/>
        <v>0</v>
      </c>
      <c r="S173" s="120">
        <v>0</v>
      </c>
      <c r="T173" s="121">
        <f t="shared" si="23"/>
        <v>0</v>
      </c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R173" s="122" t="s">
        <v>84</v>
      </c>
      <c r="AT173" s="122" t="s">
        <v>81</v>
      </c>
      <c r="AU173" s="122" t="s">
        <v>85</v>
      </c>
      <c r="AY173" s="1" t="s">
        <v>78</v>
      </c>
      <c r="BE173" s="123">
        <f t="shared" si="24"/>
        <v>0</v>
      </c>
      <c r="BF173" s="123">
        <f t="shared" si="25"/>
        <v>0</v>
      </c>
      <c r="BG173" s="123">
        <f t="shared" si="26"/>
        <v>0</v>
      </c>
      <c r="BH173" s="123">
        <f t="shared" si="27"/>
        <v>0</v>
      </c>
      <c r="BI173" s="123">
        <f t="shared" si="28"/>
        <v>0</v>
      </c>
      <c r="BJ173" s="1" t="s">
        <v>85</v>
      </c>
      <c r="BK173" s="124">
        <f t="shared" si="29"/>
        <v>0</v>
      </c>
      <c r="BL173" s="1" t="s">
        <v>84</v>
      </c>
      <c r="BM173" s="122" t="s">
        <v>171</v>
      </c>
    </row>
    <row r="174" spans="1:65" s="11" customFormat="1" ht="14.4" customHeight="1" x14ac:dyDescent="0.3">
      <c r="A174" s="8"/>
      <c r="B174" s="44"/>
      <c r="C174" s="110" t="s">
        <v>135</v>
      </c>
      <c r="D174" s="110" t="s">
        <v>81</v>
      </c>
      <c r="E174" s="111" t="s">
        <v>172</v>
      </c>
      <c r="F174" s="112" t="s">
        <v>114</v>
      </c>
      <c r="G174" s="113" t="s">
        <v>113</v>
      </c>
      <c r="H174" s="114">
        <v>1</v>
      </c>
      <c r="I174" s="115"/>
      <c r="J174" s="114">
        <f t="shared" si="20"/>
        <v>0</v>
      </c>
      <c r="K174" s="116"/>
      <c r="L174" s="9"/>
      <c r="M174" s="117" t="s">
        <v>9</v>
      </c>
      <c r="N174" s="118" t="s">
        <v>29</v>
      </c>
      <c r="O174" s="119"/>
      <c r="P174" s="120">
        <f t="shared" si="21"/>
        <v>0</v>
      </c>
      <c r="Q174" s="120">
        <v>0</v>
      </c>
      <c r="R174" s="120">
        <f t="shared" si="22"/>
        <v>0</v>
      </c>
      <c r="S174" s="120">
        <v>0</v>
      </c>
      <c r="T174" s="121">
        <f t="shared" si="23"/>
        <v>0</v>
      </c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R174" s="122" t="s">
        <v>84</v>
      </c>
      <c r="AT174" s="122" t="s">
        <v>81</v>
      </c>
      <c r="AU174" s="122" t="s">
        <v>85</v>
      </c>
      <c r="AY174" s="1" t="s">
        <v>78</v>
      </c>
      <c r="BE174" s="123">
        <f t="shared" si="24"/>
        <v>0</v>
      </c>
      <c r="BF174" s="123">
        <f t="shared" si="25"/>
        <v>0</v>
      </c>
      <c r="BG174" s="123">
        <f t="shared" si="26"/>
        <v>0</v>
      </c>
      <c r="BH174" s="123">
        <f t="shared" si="27"/>
        <v>0</v>
      </c>
      <c r="BI174" s="123">
        <f t="shared" si="28"/>
        <v>0</v>
      </c>
      <c r="BJ174" s="1" t="s">
        <v>85</v>
      </c>
      <c r="BK174" s="124">
        <f t="shared" si="29"/>
        <v>0</v>
      </c>
      <c r="BL174" s="1" t="s">
        <v>84</v>
      </c>
      <c r="BM174" s="122" t="s">
        <v>173</v>
      </c>
    </row>
    <row r="175" spans="1:65" s="11" customFormat="1" ht="14.4" customHeight="1" x14ac:dyDescent="0.3">
      <c r="A175" s="8"/>
      <c r="B175" s="44"/>
      <c r="C175" s="110" t="s">
        <v>174</v>
      </c>
      <c r="D175" s="110" t="s">
        <v>81</v>
      </c>
      <c r="E175" s="111" t="s">
        <v>175</v>
      </c>
      <c r="F175" s="112" t="s">
        <v>118</v>
      </c>
      <c r="G175" s="113" t="s">
        <v>113</v>
      </c>
      <c r="H175" s="114">
        <v>1</v>
      </c>
      <c r="I175" s="115"/>
      <c r="J175" s="114">
        <f t="shared" si="20"/>
        <v>0</v>
      </c>
      <c r="K175" s="116"/>
      <c r="L175" s="9"/>
      <c r="M175" s="117" t="s">
        <v>9</v>
      </c>
      <c r="N175" s="118" t="s">
        <v>29</v>
      </c>
      <c r="O175" s="119"/>
      <c r="P175" s="120">
        <f t="shared" si="21"/>
        <v>0</v>
      </c>
      <c r="Q175" s="120">
        <v>0</v>
      </c>
      <c r="R175" s="120">
        <f t="shared" si="22"/>
        <v>0</v>
      </c>
      <c r="S175" s="120">
        <v>0</v>
      </c>
      <c r="T175" s="121">
        <f t="shared" si="23"/>
        <v>0</v>
      </c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R175" s="122" t="s">
        <v>84</v>
      </c>
      <c r="AT175" s="122" t="s">
        <v>81</v>
      </c>
      <c r="AU175" s="122" t="s">
        <v>85</v>
      </c>
      <c r="AY175" s="1" t="s">
        <v>78</v>
      </c>
      <c r="BE175" s="123">
        <f t="shared" si="24"/>
        <v>0</v>
      </c>
      <c r="BF175" s="123">
        <f t="shared" si="25"/>
        <v>0</v>
      </c>
      <c r="BG175" s="123">
        <f t="shared" si="26"/>
        <v>0</v>
      </c>
      <c r="BH175" s="123">
        <f t="shared" si="27"/>
        <v>0</v>
      </c>
      <c r="BI175" s="123">
        <f t="shared" si="28"/>
        <v>0</v>
      </c>
      <c r="BJ175" s="1" t="s">
        <v>85</v>
      </c>
      <c r="BK175" s="124">
        <f t="shared" si="29"/>
        <v>0</v>
      </c>
      <c r="BL175" s="1" t="s">
        <v>84</v>
      </c>
      <c r="BM175" s="122" t="s">
        <v>176</v>
      </c>
    </row>
    <row r="176" spans="1:65" s="93" customFormat="1" ht="22.8" customHeight="1" x14ac:dyDescent="0.25">
      <c r="B176" s="94"/>
      <c r="C176" s="95"/>
      <c r="D176" s="96" t="s">
        <v>74</v>
      </c>
      <c r="E176" s="108" t="s">
        <v>177</v>
      </c>
      <c r="F176" s="108" t="s">
        <v>178</v>
      </c>
      <c r="G176" s="95"/>
      <c r="H176" s="95"/>
      <c r="I176" s="98"/>
      <c r="J176" s="109">
        <f>BK176</f>
        <v>0</v>
      </c>
      <c r="K176" s="95"/>
      <c r="L176" s="100"/>
      <c r="M176" s="101"/>
      <c r="N176" s="102"/>
      <c r="O176" s="102"/>
      <c r="P176" s="103">
        <f>SUM(P177:P187)</f>
        <v>0</v>
      </c>
      <c r="Q176" s="102"/>
      <c r="R176" s="103">
        <f>SUM(R177:R187)</f>
        <v>0</v>
      </c>
      <c r="S176" s="102"/>
      <c r="T176" s="104">
        <f>SUM(T177:T187)</f>
        <v>0</v>
      </c>
      <c r="AR176" s="105" t="s">
        <v>77</v>
      </c>
      <c r="AT176" s="106" t="s">
        <v>74</v>
      </c>
      <c r="AU176" s="106" t="s">
        <v>77</v>
      </c>
      <c r="AY176" s="105" t="s">
        <v>78</v>
      </c>
      <c r="BK176" s="107">
        <f>SUM(BK177:BK187)</f>
        <v>0</v>
      </c>
    </row>
    <row r="177" spans="1:65" s="11" customFormat="1" ht="34.200000000000003" x14ac:dyDescent="0.3">
      <c r="A177" s="8"/>
      <c r="B177" s="44"/>
      <c r="C177" s="110" t="s">
        <v>138</v>
      </c>
      <c r="D177" s="110" t="s">
        <v>81</v>
      </c>
      <c r="E177" s="111" t="s">
        <v>179</v>
      </c>
      <c r="F177" s="112" t="s">
        <v>595</v>
      </c>
      <c r="G177" s="113" t="s">
        <v>83</v>
      </c>
      <c r="H177" s="114">
        <v>1</v>
      </c>
      <c r="I177" s="115"/>
      <c r="J177" s="114">
        <f t="shared" ref="J177:J187" si="30">ROUND(I177*H177,3)</f>
        <v>0</v>
      </c>
      <c r="K177" s="116"/>
      <c r="L177" s="9"/>
      <c r="M177" s="117" t="s">
        <v>9</v>
      </c>
      <c r="N177" s="118" t="s">
        <v>29</v>
      </c>
      <c r="O177" s="119"/>
      <c r="P177" s="120">
        <f t="shared" ref="P177:P187" si="31">O177*H177</f>
        <v>0</v>
      </c>
      <c r="Q177" s="120">
        <v>0</v>
      </c>
      <c r="R177" s="120">
        <f t="shared" ref="R177:R187" si="32">Q177*H177</f>
        <v>0</v>
      </c>
      <c r="S177" s="120">
        <v>0</v>
      </c>
      <c r="T177" s="121">
        <f t="shared" ref="T177:T187" si="33">S177*H177</f>
        <v>0</v>
      </c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R177" s="122" t="s">
        <v>84</v>
      </c>
      <c r="AT177" s="122" t="s">
        <v>81</v>
      </c>
      <c r="AU177" s="122" t="s">
        <v>85</v>
      </c>
      <c r="AY177" s="1" t="s">
        <v>78</v>
      </c>
      <c r="BE177" s="123">
        <f t="shared" ref="BE177:BE187" si="34">IF(N177="základná",J177,0)</f>
        <v>0</v>
      </c>
      <c r="BF177" s="123">
        <f t="shared" ref="BF177:BF187" si="35">IF(N177="znížená",J177,0)</f>
        <v>0</v>
      </c>
      <c r="BG177" s="123">
        <f t="shared" ref="BG177:BG187" si="36">IF(N177="zákl. prenesená",J177,0)</f>
        <v>0</v>
      </c>
      <c r="BH177" s="123">
        <f t="shared" ref="BH177:BH187" si="37">IF(N177="zníž. prenesená",J177,0)</f>
        <v>0</v>
      </c>
      <c r="BI177" s="123">
        <f t="shared" ref="BI177:BI187" si="38">IF(N177="nulová",J177,0)</f>
        <v>0</v>
      </c>
      <c r="BJ177" s="1" t="s">
        <v>85</v>
      </c>
      <c r="BK177" s="124">
        <f t="shared" ref="BK177:BK187" si="39">ROUND(I177*H177,3)</f>
        <v>0</v>
      </c>
      <c r="BL177" s="1" t="s">
        <v>84</v>
      </c>
      <c r="BM177" s="122" t="s">
        <v>180</v>
      </c>
    </row>
    <row r="178" spans="1:65" s="11" customFormat="1" ht="45.6" x14ac:dyDescent="0.3">
      <c r="A178" s="8"/>
      <c r="B178" s="44"/>
      <c r="C178" s="110" t="s">
        <v>181</v>
      </c>
      <c r="D178" s="110" t="s">
        <v>81</v>
      </c>
      <c r="E178" s="111" t="s">
        <v>182</v>
      </c>
      <c r="F178" s="112" t="s">
        <v>601</v>
      </c>
      <c r="G178" s="113" t="s">
        <v>83</v>
      </c>
      <c r="H178" s="114">
        <v>1</v>
      </c>
      <c r="I178" s="115"/>
      <c r="J178" s="114">
        <f t="shared" si="30"/>
        <v>0</v>
      </c>
      <c r="K178" s="116"/>
      <c r="L178" s="9"/>
      <c r="M178" s="117" t="s">
        <v>9</v>
      </c>
      <c r="N178" s="118" t="s">
        <v>29</v>
      </c>
      <c r="O178" s="119"/>
      <c r="P178" s="120">
        <f t="shared" si="31"/>
        <v>0</v>
      </c>
      <c r="Q178" s="120">
        <v>0</v>
      </c>
      <c r="R178" s="120">
        <f t="shared" si="32"/>
        <v>0</v>
      </c>
      <c r="S178" s="120">
        <v>0</v>
      </c>
      <c r="T178" s="121">
        <f t="shared" si="33"/>
        <v>0</v>
      </c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R178" s="122" t="s">
        <v>84</v>
      </c>
      <c r="AT178" s="122" t="s">
        <v>81</v>
      </c>
      <c r="AU178" s="122" t="s">
        <v>85</v>
      </c>
      <c r="AY178" s="1" t="s">
        <v>78</v>
      </c>
      <c r="BE178" s="123">
        <f t="shared" si="34"/>
        <v>0</v>
      </c>
      <c r="BF178" s="123">
        <f t="shared" si="35"/>
        <v>0</v>
      </c>
      <c r="BG178" s="123">
        <f t="shared" si="36"/>
        <v>0</v>
      </c>
      <c r="BH178" s="123">
        <f t="shared" si="37"/>
        <v>0</v>
      </c>
      <c r="BI178" s="123">
        <f t="shared" si="38"/>
        <v>0</v>
      </c>
      <c r="BJ178" s="1" t="s">
        <v>85</v>
      </c>
      <c r="BK178" s="124">
        <f t="shared" si="39"/>
        <v>0</v>
      </c>
      <c r="BL178" s="1" t="s">
        <v>84</v>
      </c>
      <c r="BM178" s="122" t="s">
        <v>183</v>
      </c>
    </row>
    <row r="179" spans="1:65" s="11" customFormat="1" ht="34.200000000000003" x14ac:dyDescent="0.3">
      <c r="A179" s="8"/>
      <c r="B179" s="44"/>
      <c r="C179" s="110" t="s">
        <v>140</v>
      </c>
      <c r="D179" s="110" t="s">
        <v>81</v>
      </c>
      <c r="E179" s="111" t="s">
        <v>184</v>
      </c>
      <c r="F179" s="112" t="s">
        <v>605</v>
      </c>
      <c r="G179" s="113" t="s">
        <v>83</v>
      </c>
      <c r="H179" s="114">
        <v>57</v>
      </c>
      <c r="I179" s="115"/>
      <c r="J179" s="114">
        <f t="shared" si="30"/>
        <v>0</v>
      </c>
      <c r="K179" s="116"/>
      <c r="L179" s="9"/>
      <c r="M179" s="117" t="s">
        <v>9</v>
      </c>
      <c r="N179" s="118" t="s">
        <v>29</v>
      </c>
      <c r="O179" s="119"/>
      <c r="P179" s="120">
        <f t="shared" si="31"/>
        <v>0</v>
      </c>
      <c r="Q179" s="120">
        <v>0</v>
      </c>
      <c r="R179" s="120">
        <f t="shared" si="32"/>
        <v>0</v>
      </c>
      <c r="S179" s="120">
        <v>0</v>
      </c>
      <c r="T179" s="121">
        <f t="shared" si="33"/>
        <v>0</v>
      </c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R179" s="122" t="s">
        <v>84</v>
      </c>
      <c r="AT179" s="122" t="s">
        <v>81</v>
      </c>
      <c r="AU179" s="122" t="s">
        <v>85</v>
      </c>
      <c r="AY179" s="1" t="s">
        <v>78</v>
      </c>
      <c r="BE179" s="123">
        <f t="shared" si="34"/>
        <v>0</v>
      </c>
      <c r="BF179" s="123">
        <f t="shared" si="35"/>
        <v>0</v>
      </c>
      <c r="BG179" s="123">
        <f t="shared" si="36"/>
        <v>0</v>
      </c>
      <c r="BH179" s="123">
        <f t="shared" si="37"/>
        <v>0</v>
      </c>
      <c r="BI179" s="123">
        <f t="shared" si="38"/>
        <v>0</v>
      </c>
      <c r="BJ179" s="1" t="s">
        <v>85</v>
      </c>
      <c r="BK179" s="124">
        <f t="shared" si="39"/>
        <v>0</v>
      </c>
      <c r="BL179" s="1" t="s">
        <v>84</v>
      </c>
      <c r="BM179" s="122" t="s">
        <v>185</v>
      </c>
    </row>
    <row r="180" spans="1:65" s="11" customFormat="1" ht="34.200000000000003" x14ac:dyDescent="0.3">
      <c r="A180" s="8"/>
      <c r="B180" s="44"/>
      <c r="C180" s="110" t="s">
        <v>143</v>
      </c>
      <c r="D180" s="110" t="s">
        <v>81</v>
      </c>
      <c r="E180" s="111" t="s">
        <v>186</v>
      </c>
      <c r="F180" s="112" t="s">
        <v>607</v>
      </c>
      <c r="G180" s="113" t="s">
        <v>83</v>
      </c>
      <c r="H180" s="114">
        <v>12</v>
      </c>
      <c r="I180" s="115"/>
      <c r="J180" s="114">
        <f t="shared" si="30"/>
        <v>0</v>
      </c>
      <c r="K180" s="116"/>
      <c r="L180" s="9"/>
      <c r="M180" s="117" t="s">
        <v>9</v>
      </c>
      <c r="N180" s="118" t="s">
        <v>29</v>
      </c>
      <c r="O180" s="119"/>
      <c r="P180" s="120">
        <f t="shared" si="31"/>
        <v>0</v>
      </c>
      <c r="Q180" s="120">
        <v>0</v>
      </c>
      <c r="R180" s="120">
        <f t="shared" si="32"/>
        <v>0</v>
      </c>
      <c r="S180" s="120">
        <v>0</v>
      </c>
      <c r="T180" s="121">
        <f t="shared" si="33"/>
        <v>0</v>
      </c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R180" s="122" t="s">
        <v>84</v>
      </c>
      <c r="AT180" s="122" t="s">
        <v>81</v>
      </c>
      <c r="AU180" s="122" t="s">
        <v>85</v>
      </c>
      <c r="AY180" s="1" t="s">
        <v>78</v>
      </c>
      <c r="BE180" s="123">
        <f t="shared" si="34"/>
        <v>0</v>
      </c>
      <c r="BF180" s="123">
        <f t="shared" si="35"/>
        <v>0</v>
      </c>
      <c r="BG180" s="123">
        <f t="shared" si="36"/>
        <v>0</v>
      </c>
      <c r="BH180" s="123">
        <f t="shared" si="37"/>
        <v>0</v>
      </c>
      <c r="BI180" s="123">
        <f t="shared" si="38"/>
        <v>0</v>
      </c>
      <c r="BJ180" s="1" t="s">
        <v>85</v>
      </c>
      <c r="BK180" s="124">
        <f t="shared" si="39"/>
        <v>0</v>
      </c>
      <c r="BL180" s="1" t="s">
        <v>84</v>
      </c>
      <c r="BM180" s="122" t="s">
        <v>187</v>
      </c>
    </row>
    <row r="181" spans="1:65" s="11" customFormat="1" ht="34.200000000000003" x14ac:dyDescent="0.3">
      <c r="A181" s="8"/>
      <c r="B181" s="44"/>
      <c r="C181" s="110" t="s">
        <v>188</v>
      </c>
      <c r="D181" s="110" t="s">
        <v>81</v>
      </c>
      <c r="E181" s="111" t="s">
        <v>189</v>
      </c>
      <c r="F181" s="112" t="s">
        <v>606</v>
      </c>
      <c r="G181" s="113" t="s">
        <v>83</v>
      </c>
      <c r="H181" s="114">
        <v>57</v>
      </c>
      <c r="I181" s="115"/>
      <c r="J181" s="114">
        <f t="shared" si="30"/>
        <v>0</v>
      </c>
      <c r="K181" s="116"/>
      <c r="L181" s="9"/>
      <c r="M181" s="117" t="s">
        <v>9</v>
      </c>
      <c r="N181" s="118" t="s">
        <v>29</v>
      </c>
      <c r="O181" s="119"/>
      <c r="P181" s="120">
        <f t="shared" si="31"/>
        <v>0</v>
      </c>
      <c r="Q181" s="120">
        <v>0</v>
      </c>
      <c r="R181" s="120">
        <f t="shared" si="32"/>
        <v>0</v>
      </c>
      <c r="S181" s="120">
        <v>0</v>
      </c>
      <c r="T181" s="121">
        <f t="shared" si="33"/>
        <v>0</v>
      </c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R181" s="122" t="s">
        <v>84</v>
      </c>
      <c r="AT181" s="122" t="s">
        <v>81</v>
      </c>
      <c r="AU181" s="122" t="s">
        <v>85</v>
      </c>
      <c r="AY181" s="1" t="s">
        <v>78</v>
      </c>
      <c r="BE181" s="123">
        <f t="shared" si="34"/>
        <v>0</v>
      </c>
      <c r="BF181" s="123">
        <f t="shared" si="35"/>
        <v>0</v>
      </c>
      <c r="BG181" s="123">
        <f t="shared" si="36"/>
        <v>0</v>
      </c>
      <c r="BH181" s="123">
        <f t="shared" si="37"/>
        <v>0</v>
      </c>
      <c r="BI181" s="123">
        <f t="shared" si="38"/>
        <v>0</v>
      </c>
      <c r="BJ181" s="1" t="s">
        <v>85</v>
      </c>
      <c r="BK181" s="124">
        <f t="shared" si="39"/>
        <v>0</v>
      </c>
      <c r="BL181" s="1" t="s">
        <v>84</v>
      </c>
      <c r="BM181" s="122" t="s">
        <v>190</v>
      </c>
    </row>
    <row r="182" spans="1:65" s="11" customFormat="1" ht="14.4" customHeight="1" x14ac:dyDescent="0.3">
      <c r="A182" s="8"/>
      <c r="B182" s="44"/>
      <c r="C182" s="110" t="s">
        <v>144</v>
      </c>
      <c r="D182" s="110" t="s">
        <v>81</v>
      </c>
      <c r="E182" s="111" t="s">
        <v>191</v>
      </c>
      <c r="F182" s="112" t="s">
        <v>100</v>
      </c>
      <c r="G182" s="113" t="s">
        <v>83</v>
      </c>
      <c r="H182" s="114">
        <v>8</v>
      </c>
      <c r="I182" s="115"/>
      <c r="J182" s="114">
        <f t="shared" si="30"/>
        <v>0</v>
      </c>
      <c r="K182" s="116"/>
      <c r="L182" s="9"/>
      <c r="M182" s="117" t="s">
        <v>9</v>
      </c>
      <c r="N182" s="118" t="s">
        <v>29</v>
      </c>
      <c r="O182" s="119"/>
      <c r="P182" s="120">
        <f t="shared" si="31"/>
        <v>0</v>
      </c>
      <c r="Q182" s="120">
        <v>0</v>
      </c>
      <c r="R182" s="120">
        <f t="shared" si="32"/>
        <v>0</v>
      </c>
      <c r="S182" s="120">
        <v>0</v>
      </c>
      <c r="T182" s="121">
        <f t="shared" si="33"/>
        <v>0</v>
      </c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R182" s="122" t="s">
        <v>84</v>
      </c>
      <c r="AT182" s="122" t="s">
        <v>81</v>
      </c>
      <c r="AU182" s="122" t="s">
        <v>85</v>
      </c>
      <c r="AY182" s="1" t="s">
        <v>78</v>
      </c>
      <c r="BE182" s="123">
        <f t="shared" si="34"/>
        <v>0</v>
      </c>
      <c r="BF182" s="123">
        <f t="shared" si="35"/>
        <v>0</v>
      </c>
      <c r="BG182" s="123">
        <f t="shared" si="36"/>
        <v>0</v>
      </c>
      <c r="BH182" s="123">
        <f t="shared" si="37"/>
        <v>0</v>
      </c>
      <c r="BI182" s="123">
        <f t="shared" si="38"/>
        <v>0</v>
      </c>
      <c r="BJ182" s="1" t="s">
        <v>85</v>
      </c>
      <c r="BK182" s="124">
        <f t="shared" si="39"/>
        <v>0</v>
      </c>
      <c r="BL182" s="1" t="s">
        <v>84</v>
      </c>
      <c r="BM182" s="122" t="s">
        <v>192</v>
      </c>
    </row>
    <row r="183" spans="1:65" s="11" customFormat="1" ht="14.4" customHeight="1" x14ac:dyDescent="0.3">
      <c r="A183" s="8"/>
      <c r="B183" s="44"/>
      <c r="C183" s="110" t="s">
        <v>193</v>
      </c>
      <c r="D183" s="110" t="s">
        <v>81</v>
      </c>
      <c r="E183" s="111" t="s">
        <v>194</v>
      </c>
      <c r="F183" s="112" t="s">
        <v>104</v>
      </c>
      <c r="G183" s="113" t="s">
        <v>83</v>
      </c>
      <c r="H183" s="114">
        <v>1</v>
      </c>
      <c r="I183" s="115"/>
      <c r="J183" s="114">
        <f t="shared" si="30"/>
        <v>0</v>
      </c>
      <c r="K183" s="116"/>
      <c r="L183" s="9"/>
      <c r="M183" s="117" t="s">
        <v>9</v>
      </c>
      <c r="N183" s="118" t="s">
        <v>29</v>
      </c>
      <c r="O183" s="119"/>
      <c r="P183" s="120">
        <f t="shared" si="31"/>
        <v>0</v>
      </c>
      <c r="Q183" s="120">
        <v>0</v>
      </c>
      <c r="R183" s="120">
        <f t="shared" si="32"/>
        <v>0</v>
      </c>
      <c r="S183" s="120">
        <v>0</v>
      </c>
      <c r="T183" s="121">
        <f t="shared" si="33"/>
        <v>0</v>
      </c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R183" s="122" t="s">
        <v>84</v>
      </c>
      <c r="AT183" s="122" t="s">
        <v>81</v>
      </c>
      <c r="AU183" s="122" t="s">
        <v>85</v>
      </c>
      <c r="AY183" s="1" t="s">
        <v>78</v>
      </c>
      <c r="BE183" s="123">
        <f t="shared" si="34"/>
        <v>0</v>
      </c>
      <c r="BF183" s="123">
        <f t="shared" si="35"/>
        <v>0</v>
      </c>
      <c r="BG183" s="123">
        <f t="shared" si="36"/>
        <v>0</v>
      </c>
      <c r="BH183" s="123">
        <f t="shared" si="37"/>
        <v>0</v>
      </c>
      <c r="BI183" s="123">
        <f t="shared" si="38"/>
        <v>0</v>
      </c>
      <c r="BJ183" s="1" t="s">
        <v>85</v>
      </c>
      <c r="BK183" s="124">
        <f t="shared" si="39"/>
        <v>0</v>
      </c>
      <c r="BL183" s="1" t="s">
        <v>84</v>
      </c>
      <c r="BM183" s="122" t="s">
        <v>195</v>
      </c>
    </row>
    <row r="184" spans="1:65" s="11" customFormat="1" ht="14.4" customHeight="1" x14ac:dyDescent="0.3">
      <c r="A184" s="8"/>
      <c r="B184" s="44"/>
      <c r="C184" s="110" t="s">
        <v>146</v>
      </c>
      <c r="D184" s="110" t="s">
        <v>81</v>
      </c>
      <c r="E184" s="111" t="s">
        <v>196</v>
      </c>
      <c r="F184" s="112" t="s">
        <v>107</v>
      </c>
      <c r="G184" s="113" t="s">
        <v>108</v>
      </c>
      <c r="H184" s="114">
        <v>310</v>
      </c>
      <c r="I184" s="115"/>
      <c r="J184" s="114">
        <f t="shared" si="30"/>
        <v>0</v>
      </c>
      <c r="K184" s="116"/>
      <c r="L184" s="9"/>
      <c r="M184" s="117" t="s">
        <v>9</v>
      </c>
      <c r="N184" s="118" t="s">
        <v>29</v>
      </c>
      <c r="O184" s="119"/>
      <c r="P184" s="120">
        <f t="shared" si="31"/>
        <v>0</v>
      </c>
      <c r="Q184" s="120">
        <v>0</v>
      </c>
      <c r="R184" s="120">
        <f t="shared" si="32"/>
        <v>0</v>
      </c>
      <c r="S184" s="120">
        <v>0</v>
      </c>
      <c r="T184" s="121">
        <f t="shared" si="33"/>
        <v>0</v>
      </c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R184" s="122" t="s">
        <v>84</v>
      </c>
      <c r="AT184" s="122" t="s">
        <v>81</v>
      </c>
      <c r="AU184" s="122" t="s">
        <v>85</v>
      </c>
      <c r="AY184" s="1" t="s">
        <v>78</v>
      </c>
      <c r="BE184" s="123">
        <f t="shared" si="34"/>
        <v>0</v>
      </c>
      <c r="BF184" s="123">
        <f t="shared" si="35"/>
        <v>0</v>
      </c>
      <c r="BG184" s="123">
        <f t="shared" si="36"/>
        <v>0</v>
      </c>
      <c r="BH184" s="123">
        <f t="shared" si="37"/>
        <v>0</v>
      </c>
      <c r="BI184" s="123">
        <f t="shared" si="38"/>
        <v>0</v>
      </c>
      <c r="BJ184" s="1" t="s">
        <v>85</v>
      </c>
      <c r="BK184" s="124">
        <f t="shared" si="39"/>
        <v>0</v>
      </c>
      <c r="BL184" s="1" t="s">
        <v>84</v>
      </c>
      <c r="BM184" s="122" t="s">
        <v>197</v>
      </c>
    </row>
    <row r="185" spans="1:65" s="11" customFormat="1" ht="24.15" customHeight="1" x14ac:dyDescent="0.3">
      <c r="A185" s="8"/>
      <c r="B185" s="44"/>
      <c r="C185" s="110" t="s">
        <v>198</v>
      </c>
      <c r="D185" s="110" t="s">
        <v>81</v>
      </c>
      <c r="E185" s="111" t="s">
        <v>199</v>
      </c>
      <c r="F185" s="112" t="s">
        <v>596</v>
      </c>
      <c r="G185" s="113" t="s">
        <v>83</v>
      </c>
      <c r="H185" s="114">
        <v>1</v>
      </c>
      <c r="I185" s="115"/>
      <c r="J185" s="114">
        <f t="shared" si="30"/>
        <v>0</v>
      </c>
      <c r="K185" s="116"/>
      <c r="L185" s="9"/>
      <c r="M185" s="117" t="s">
        <v>9</v>
      </c>
      <c r="N185" s="118" t="s">
        <v>29</v>
      </c>
      <c r="O185" s="119"/>
      <c r="P185" s="120">
        <f t="shared" si="31"/>
        <v>0</v>
      </c>
      <c r="Q185" s="120">
        <v>0</v>
      </c>
      <c r="R185" s="120">
        <f t="shared" si="32"/>
        <v>0</v>
      </c>
      <c r="S185" s="120">
        <v>0</v>
      </c>
      <c r="T185" s="121">
        <f t="shared" si="33"/>
        <v>0</v>
      </c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R185" s="122" t="s">
        <v>84</v>
      </c>
      <c r="AT185" s="122" t="s">
        <v>81</v>
      </c>
      <c r="AU185" s="122" t="s">
        <v>85</v>
      </c>
      <c r="AY185" s="1" t="s">
        <v>78</v>
      </c>
      <c r="BE185" s="123">
        <f t="shared" si="34"/>
        <v>0</v>
      </c>
      <c r="BF185" s="123">
        <f t="shared" si="35"/>
        <v>0</v>
      </c>
      <c r="BG185" s="123">
        <f t="shared" si="36"/>
        <v>0</v>
      </c>
      <c r="BH185" s="123">
        <f t="shared" si="37"/>
        <v>0</v>
      </c>
      <c r="BI185" s="123">
        <f t="shared" si="38"/>
        <v>0</v>
      </c>
      <c r="BJ185" s="1" t="s">
        <v>85</v>
      </c>
      <c r="BK185" s="124">
        <f t="shared" si="39"/>
        <v>0</v>
      </c>
      <c r="BL185" s="1" t="s">
        <v>84</v>
      </c>
      <c r="BM185" s="122" t="s">
        <v>200</v>
      </c>
    </row>
    <row r="186" spans="1:65" s="11" customFormat="1" ht="14.4" customHeight="1" x14ac:dyDescent="0.3">
      <c r="A186" s="8"/>
      <c r="B186" s="44"/>
      <c r="C186" s="110" t="s">
        <v>150</v>
      </c>
      <c r="D186" s="110" t="s">
        <v>81</v>
      </c>
      <c r="E186" s="111" t="s">
        <v>201</v>
      </c>
      <c r="F186" s="112" t="s">
        <v>114</v>
      </c>
      <c r="G186" s="113" t="s">
        <v>113</v>
      </c>
      <c r="H186" s="114">
        <v>1</v>
      </c>
      <c r="I186" s="115"/>
      <c r="J186" s="114">
        <f t="shared" si="30"/>
        <v>0</v>
      </c>
      <c r="K186" s="116"/>
      <c r="L186" s="9"/>
      <c r="M186" s="117" t="s">
        <v>9</v>
      </c>
      <c r="N186" s="118" t="s">
        <v>29</v>
      </c>
      <c r="O186" s="119"/>
      <c r="P186" s="120">
        <f t="shared" si="31"/>
        <v>0</v>
      </c>
      <c r="Q186" s="120">
        <v>0</v>
      </c>
      <c r="R186" s="120">
        <f t="shared" si="32"/>
        <v>0</v>
      </c>
      <c r="S186" s="120">
        <v>0</v>
      </c>
      <c r="T186" s="121">
        <f t="shared" si="33"/>
        <v>0</v>
      </c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R186" s="122" t="s">
        <v>84</v>
      </c>
      <c r="AT186" s="122" t="s">
        <v>81</v>
      </c>
      <c r="AU186" s="122" t="s">
        <v>85</v>
      </c>
      <c r="AY186" s="1" t="s">
        <v>78</v>
      </c>
      <c r="BE186" s="123">
        <f t="shared" si="34"/>
        <v>0</v>
      </c>
      <c r="BF186" s="123">
        <f t="shared" si="35"/>
        <v>0</v>
      </c>
      <c r="BG186" s="123">
        <f t="shared" si="36"/>
        <v>0</v>
      </c>
      <c r="BH186" s="123">
        <f t="shared" si="37"/>
        <v>0</v>
      </c>
      <c r="BI186" s="123">
        <f t="shared" si="38"/>
        <v>0</v>
      </c>
      <c r="BJ186" s="1" t="s">
        <v>85</v>
      </c>
      <c r="BK186" s="124">
        <f t="shared" si="39"/>
        <v>0</v>
      </c>
      <c r="BL186" s="1" t="s">
        <v>84</v>
      </c>
      <c r="BM186" s="122" t="s">
        <v>202</v>
      </c>
    </row>
    <row r="187" spans="1:65" s="11" customFormat="1" ht="14.4" customHeight="1" x14ac:dyDescent="0.3">
      <c r="A187" s="8"/>
      <c r="B187" s="44"/>
      <c r="C187" s="110" t="s">
        <v>203</v>
      </c>
      <c r="D187" s="110" t="s">
        <v>81</v>
      </c>
      <c r="E187" s="111" t="s">
        <v>204</v>
      </c>
      <c r="F187" s="112" t="s">
        <v>118</v>
      </c>
      <c r="G187" s="113" t="s">
        <v>113</v>
      </c>
      <c r="H187" s="114">
        <v>1</v>
      </c>
      <c r="I187" s="115"/>
      <c r="J187" s="114">
        <f t="shared" si="30"/>
        <v>0</v>
      </c>
      <c r="K187" s="116"/>
      <c r="L187" s="9"/>
      <c r="M187" s="117" t="s">
        <v>9</v>
      </c>
      <c r="N187" s="118" t="s">
        <v>29</v>
      </c>
      <c r="O187" s="119"/>
      <c r="P187" s="120">
        <f t="shared" si="31"/>
        <v>0</v>
      </c>
      <c r="Q187" s="120">
        <v>0</v>
      </c>
      <c r="R187" s="120">
        <f t="shared" si="32"/>
        <v>0</v>
      </c>
      <c r="S187" s="120">
        <v>0</v>
      </c>
      <c r="T187" s="121">
        <f t="shared" si="33"/>
        <v>0</v>
      </c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R187" s="122" t="s">
        <v>84</v>
      </c>
      <c r="AT187" s="122" t="s">
        <v>81</v>
      </c>
      <c r="AU187" s="122" t="s">
        <v>85</v>
      </c>
      <c r="AY187" s="1" t="s">
        <v>78</v>
      </c>
      <c r="BE187" s="123">
        <f t="shared" si="34"/>
        <v>0</v>
      </c>
      <c r="BF187" s="123">
        <f t="shared" si="35"/>
        <v>0</v>
      </c>
      <c r="BG187" s="123">
        <f t="shared" si="36"/>
        <v>0</v>
      </c>
      <c r="BH187" s="123">
        <f t="shared" si="37"/>
        <v>0</v>
      </c>
      <c r="BI187" s="123">
        <f t="shared" si="38"/>
        <v>0</v>
      </c>
      <c r="BJ187" s="1" t="s">
        <v>85</v>
      </c>
      <c r="BK187" s="124">
        <f t="shared" si="39"/>
        <v>0</v>
      </c>
      <c r="BL187" s="1" t="s">
        <v>84</v>
      </c>
      <c r="BM187" s="122" t="s">
        <v>205</v>
      </c>
    </row>
    <row r="188" spans="1:65" s="93" customFormat="1" ht="22.8" customHeight="1" x14ac:dyDescent="0.25">
      <c r="B188" s="94"/>
      <c r="C188" s="95"/>
      <c r="D188" s="96" t="s">
        <v>74</v>
      </c>
      <c r="E188" s="108" t="s">
        <v>206</v>
      </c>
      <c r="F188" s="108" t="s">
        <v>207</v>
      </c>
      <c r="G188" s="95"/>
      <c r="H188" s="95"/>
      <c r="I188" s="98"/>
      <c r="J188" s="109">
        <f>BK188</f>
        <v>0</v>
      </c>
      <c r="K188" s="95"/>
      <c r="L188" s="100"/>
      <c r="M188" s="101"/>
      <c r="N188" s="102"/>
      <c r="O188" s="102"/>
      <c r="P188" s="103">
        <f>SUM(P189:P200)</f>
        <v>0</v>
      </c>
      <c r="Q188" s="102"/>
      <c r="R188" s="103">
        <f>SUM(R189:R200)</f>
        <v>0</v>
      </c>
      <c r="S188" s="102"/>
      <c r="T188" s="104">
        <f>SUM(T189:T200)</f>
        <v>0</v>
      </c>
      <c r="AR188" s="105" t="s">
        <v>77</v>
      </c>
      <c r="AT188" s="106" t="s">
        <v>74</v>
      </c>
      <c r="AU188" s="106" t="s">
        <v>77</v>
      </c>
      <c r="AY188" s="105" t="s">
        <v>78</v>
      </c>
      <c r="BK188" s="107">
        <f>SUM(BK189:BK200)</f>
        <v>0</v>
      </c>
    </row>
    <row r="189" spans="1:65" s="11" customFormat="1" ht="34.200000000000003" x14ac:dyDescent="0.3">
      <c r="A189" s="8"/>
      <c r="B189" s="44"/>
      <c r="C189" s="110" t="s">
        <v>153</v>
      </c>
      <c r="D189" s="110" t="s">
        <v>81</v>
      </c>
      <c r="E189" s="111" t="s">
        <v>208</v>
      </c>
      <c r="F189" s="112" t="s">
        <v>595</v>
      </c>
      <c r="G189" s="113" t="s">
        <v>83</v>
      </c>
      <c r="H189" s="114">
        <v>1</v>
      </c>
      <c r="I189" s="115"/>
      <c r="J189" s="114">
        <f t="shared" ref="J189:J200" si="40">ROUND(I189*H189,3)</f>
        <v>0</v>
      </c>
      <c r="K189" s="116"/>
      <c r="L189" s="9"/>
      <c r="M189" s="117" t="s">
        <v>9</v>
      </c>
      <c r="N189" s="118" t="s">
        <v>29</v>
      </c>
      <c r="O189" s="119"/>
      <c r="P189" s="120">
        <f t="shared" ref="P189:P200" si="41">O189*H189</f>
        <v>0</v>
      </c>
      <c r="Q189" s="120">
        <v>0</v>
      </c>
      <c r="R189" s="120">
        <f t="shared" ref="R189:R200" si="42">Q189*H189</f>
        <v>0</v>
      </c>
      <c r="S189" s="120">
        <v>0</v>
      </c>
      <c r="T189" s="121">
        <f t="shared" ref="T189:T200" si="43">S189*H189</f>
        <v>0</v>
      </c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R189" s="122" t="s">
        <v>84</v>
      </c>
      <c r="AT189" s="122" t="s">
        <v>81</v>
      </c>
      <c r="AU189" s="122" t="s">
        <v>85</v>
      </c>
      <c r="AY189" s="1" t="s">
        <v>78</v>
      </c>
      <c r="BE189" s="123">
        <f t="shared" ref="BE189:BE200" si="44">IF(N189="základná",J189,0)</f>
        <v>0</v>
      </c>
      <c r="BF189" s="123">
        <f t="shared" ref="BF189:BF200" si="45">IF(N189="znížená",J189,0)</f>
        <v>0</v>
      </c>
      <c r="BG189" s="123">
        <f t="shared" ref="BG189:BG200" si="46">IF(N189="zákl. prenesená",J189,0)</f>
        <v>0</v>
      </c>
      <c r="BH189" s="123">
        <f t="shared" ref="BH189:BH200" si="47">IF(N189="zníž. prenesená",J189,0)</f>
        <v>0</v>
      </c>
      <c r="BI189" s="123">
        <f t="shared" ref="BI189:BI200" si="48">IF(N189="nulová",J189,0)</f>
        <v>0</v>
      </c>
      <c r="BJ189" s="1" t="s">
        <v>85</v>
      </c>
      <c r="BK189" s="124">
        <f t="shared" ref="BK189:BK200" si="49">ROUND(I189*H189,3)</f>
        <v>0</v>
      </c>
      <c r="BL189" s="1" t="s">
        <v>84</v>
      </c>
      <c r="BM189" s="122" t="s">
        <v>209</v>
      </c>
    </row>
    <row r="190" spans="1:65" s="11" customFormat="1" ht="45.6" x14ac:dyDescent="0.3">
      <c r="A190" s="8"/>
      <c r="B190" s="44"/>
      <c r="C190" s="110" t="s">
        <v>210</v>
      </c>
      <c r="D190" s="110" t="s">
        <v>81</v>
      </c>
      <c r="E190" s="111" t="s">
        <v>211</v>
      </c>
      <c r="F190" s="112" t="s">
        <v>608</v>
      </c>
      <c r="G190" s="113" t="s">
        <v>83</v>
      </c>
      <c r="H190" s="114">
        <v>1</v>
      </c>
      <c r="I190" s="115"/>
      <c r="J190" s="114">
        <f t="shared" si="40"/>
        <v>0</v>
      </c>
      <c r="K190" s="116"/>
      <c r="L190" s="9"/>
      <c r="M190" s="117" t="s">
        <v>9</v>
      </c>
      <c r="N190" s="118" t="s">
        <v>29</v>
      </c>
      <c r="O190" s="119"/>
      <c r="P190" s="120">
        <f t="shared" si="41"/>
        <v>0</v>
      </c>
      <c r="Q190" s="120">
        <v>0</v>
      </c>
      <c r="R190" s="120">
        <f t="shared" si="42"/>
        <v>0</v>
      </c>
      <c r="S190" s="120">
        <v>0</v>
      </c>
      <c r="T190" s="121">
        <f t="shared" si="43"/>
        <v>0</v>
      </c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R190" s="122" t="s">
        <v>84</v>
      </c>
      <c r="AT190" s="122" t="s">
        <v>81</v>
      </c>
      <c r="AU190" s="122" t="s">
        <v>85</v>
      </c>
      <c r="AY190" s="1" t="s">
        <v>78</v>
      </c>
      <c r="BE190" s="123">
        <f t="shared" si="44"/>
        <v>0</v>
      </c>
      <c r="BF190" s="123">
        <f t="shared" si="45"/>
        <v>0</v>
      </c>
      <c r="BG190" s="123">
        <f t="shared" si="46"/>
        <v>0</v>
      </c>
      <c r="BH190" s="123">
        <f t="shared" si="47"/>
        <v>0</v>
      </c>
      <c r="BI190" s="123">
        <f t="shared" si="48"/>
        <v>0</v>
      </c>
      <c r="BJ190" s="1" t="s">
        <v>85</v>
      </c>
      <c r="BK190" s="124">
        <f t="shared" si="49"/>
        <v>0</v>
      </c>
      <c r="BL190" s="1" t="s">
        <v>84</v>
      </c>
      <c r="BM190" s="122" t="s">
        <v>212</v>
      </c>
    </row>
    <row r="191" spans="1:65" s="11" customFormat="1" ht="34.200000000000003" x14ac:dyDescent="0.3">
      <c r="A191" s="8"/>
      <c r="B191" s="44"/>
      <c r="C191" s="110" t="s">
        <v>155</v>
      </c>
      <c r="D191" s="110" t="s">
        <v>81</v>
      </c>
      <c r="E191" s="111" t="s">
        <v>213</v>
      </c>
      <c r="F191" s="112" t="s">
        <v>605</v>
      </c>
      <c r="G191" s="113" t="s">
        <v>83</v>
      </c>
      <c r="H191" s="114">
        <v>128</v>
      </c>
      <c r="I191" s="115"/>
      <c r="J191" s="114">
        <f t="shared" si="40"/>
        <v>0</v>
      </c>
      <c r="K191" s="116"/>
      <c r="L191" s="9"/>
      <c r="M191" s="117" t="s">
        <v>9</v>
      </c>
      <c r="N191" s="118" t="s">
        <v>29</v>
      </c>
      <c r="O191" s="119"/>
      <c r="P191" s="120">
        <f t="shared" si="41"/>
        <v>0</v>
      </c>
      <c r="Q191" s="120">
        <v>0</v>
      </c>
      <c r="R191" s="120">
        <f t="shared" si="42"/>
        <v>0</v>
      </c>
      <c r="S191" s="120">
        <v>0</v>
      </c>
      <c r="T191" s="121">
        <f t="shared" si="43"/>
        <v>0</v>
      </c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R191" s="122" t="s">
        <v>84</v>
      </c>
      <c r="AT191" s="122" t="s">
        <v>81</v>
      </c>
      <c r="AU191" s="122" t="s">
        <v>85</v>
      </c>
      <c r="AY191" s="1" t="s">
        <v>78</v>
      </c>
      <c r="BE191" s="123">
        <f t="shared" si="44"/>
        <v>0</v>
      </c>
      <c r="BF191" s="123">
        <f t="shared" si="45"/>
        <v>0</v>
      </c>
      <c r="BG191" s="123">
        <f t="shared" si="46"/>
        <v>0</v>
      </c>
      <c r="BH191" s="123">
        <f t="shared" si="47"/>
        <v>0</v>
      </c>
      <c r="BI191" s="123">
        <f t="shared" si="48"/>
        <v>0</v>
      </c>
      <c r="BJ191" s="1" t="s">
        <v>85</v>
      </c>
      <c r="BK191" s="124">
        <f t="shared" si="49"/>
        <v>0</v>
      </c>
      <c r="BL191" s="1" t="s">
        <v>84</v>
      </c>
      <c r="BM191" s="122" t="s">
        <v>214</v>
      </c>
    </row>
    <row r="192" spans="1:65" s="11" customFormat="1" ht="34.200000000000003" x14ac:dyDescent="0.3">
      <c r="A192" s="8"/>
      <c r="B192" s="44"/>
      <c r="C192" s="110" t="s">
        <v>157</v>
      </c>
      <c r="D192" s="110" t="s">
        <v>81</v>
      </c>
      <c r="E192" s="111" t="s">
        <v>215</v>
      </c>
      <c r="F192" s="112" t="s">
        <v>603</v>
      </c>
      <c r="G192" s="113" t="s">
        <v>83</v>
      </c>
      <c r="H192" s="114">
        <v>16</v>
      </c>
      <c r="I192" s="115"/>
      <c r="J192" s="114">
        <f t="shared" si="40"/>
        <v>0</v>
      </c>
      <c r="K192" s="116"/>
      <c r="L192" s="9"/>
      <c r="M192" s="117" t="s">
        <v>9</v>
      </c>
      <c r="N192" s="118" t="s">
        <v>29</v>
      </c>
      <c r="O192" s="119"/>
      <c r="P192" s="120">
        <f t="shared" si="41"/>
        <v>0</v>
      </c>
      <c r="Q192" s="120">
        <v>0</v>
      </c>
      <c r="R192" s="120">
        <f t="shared" si="42"/>
        <v>0</v>
      </c>
      <c r="S192" s="120">
        <v>0</v>
      </c>
      <c r="T192" s="121">
        <f t="shared" si="43"/>
        <v>0</v>
      </c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R192" s="122" t="s">
        <v>84</v>
      </c>
      <c r="AT192" s="122" t="s">
        <v>81</v>
      </c>
      <c r="AU192" s="122" t="s">
        <v>85</v>
      </c>
      <c r="AY192" s="1" t="s">
        <v>78</v>
      </c>
      <c r="BE192" s="123">
        <f t="shared" si="44"/>
        <v>0</v>
      </c>
      <c r="BF192" s="123">
        <f t="shared" si="45"/>
        <v>0</v>
      </c>
      <c r="BG192" s="123">
        <f t="shared" si="46"/>
        <v>0</v>
      </c>
      <c r="BH192" s="123">
        <f t="shared" si="47"/>
        <v>0</v>
      </c>
      <c r="BI192" s="123">
        <f t="shared" si="48"/>
        <v>0</v>
      </c>
      <c r="BJ192" s="1" t="s">
        <v>85</v>
      </c>
      <c r="BK192" s="124">
        <f t="shared" si="49"/>
        <v>0</v>
      </c>
      <c r="BL192" s="1" t="s">
        <v>84</v>
      </c>
      <c r="BM192" s="122" t="s">
        <v>216</v>
      </c>
    </row>
    <row r="193" spans="1:65" s="11" customFormat="1" ht="34.200000000000003" x14ac:dyDescent="0.3">
      <c r="A193" s="8"/>
      <c r="B193" s="44"/>
      <c r="C193" s="110" t="s">
        <v>217</v>
      </c>
      <c r="D193" s="110" t="s">
        <v>81</v>
      </c>
      <c r="E193" s="111" t="s">
        <v>218</v>
      </c>
      <c r="F193" s="112" t="s">
        <v>609</v>
      </c>
      <c r="G193" s="113" t="s">
        <v>83</v>
      </c>
      <c r="H193" s="114">
        <v>80</v>
      </c>
      <c r="I193" s="115"/>
      <c r="J193" s="114">
        <f t="shared" si="40"/>
        <v>0</v>
      </c>
      <c r="K193" s="116"/>
      <c r="L193" s="9"/>
      <c r="M193" s="117" t="s">
        <v>9</v>
      </c>
      <c r="N193" s="118" t="s">
        <v>29</v>
      </c>
      <c r="O193" s="119"/>
      <c r="P193" s="120">
        <f t="shared" si="41"/>
        <v>0</v>
      </c>
      <c r="Q193" s="120">
        <v>0</v>
      </c>
      <c r="R193" s="120">
        <f t="shared" si="42"/>
        <v>0</v>
      </c>
      <c r="S193" s="120">
        <v>0</v>
      </c>
      <c r="T193" s="121">
        <f t="shared" si="43"/>
        <v>0</v>
      </c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R193" s="122" t="s">
        <v>84</v>
      </c>
      <c r="AT193" s="122" t="s">
        <v>81</v>
      </c>
      <c r="AU193" s="122" t="s">
        <v>85</v>
      </c>
      <c r="AY193" s="1" t="s">
        <v>78</v>
      </c>
      <c r="BE193" s="123">
        <f t="shared" si="44"/>
        <v>0</v>
      </c>
      <c r="BF193" s="123">
        <f t="shared" si="45"/>
        <v>0</v>
      </c>
      <c r="BG193" s="123">
        <f t="shared" si="46"/>
        <v>0</v>
      </c>
      <c r="BH193" s="123">
        <f t="shared" si="47"/>
        <v>0</v>
      </c>
      <c r="BI193" s="123">
        <f t="shared" si="48"/>
        <v>0</v>
      </c>
      <c r="BJ193" s="1" t="s">
        <v>85</v>
      </c>
      <c r="BK193" s="124">
        <f t="shared" si="49"/>
        <v>0</v>
      </c>
      <c r="BL193" s="1" t="s">
        <v>84</v>
      </c>
      <c r="BM193" s="122" t="s">
        <v>219</v>
      </c>
    </row>
    <row r="194" spans="1:65" s="11" customFormat="1" ht="34.200000000000003" x14ac:dyDescent="0.3">
      <c r="A194" s="8"/>
      <c r="B194" s="44"/>
      <c r="C194" s="110" t="s">
        <v>160</v>
      </c>
      <c r="D194" s="110" t="s">
        <v>81</v>
      </c>
      <c r="E194" s="111" t="s">
        <v>220</v>
      </c>
      <c r="F194" s="112" t="s">
        <v>610</v>
      </c>
      <c r="G194" s="113" t="s">
        <v>83</v>
      </c>
      <c r="H194" s="114">
        <v>48</v>
      </c>
      <c r="I194" s="115"/>
      <c r="J194" s="114">
        <f t="shared" si="40"/>
        <v>0</v>
      </c>
      <c r="K194" s="116"/>
      <c r="L194" s="9"/>
      <c r="M194" s="117" t="s">
        <v>9</v>
      </c>
      <c r="N194" s="118" t="s">
        <v>29</v>
      </c>
      <c r="O194" s="119"/>
      <c r="P194" s="120">
        <f t="shared" si="41"/>
        <v>0</v>
      </c>
      <c r="Q194" s="120">
        <v>0</v>
      </c>
      <c r="R194" s="120">
        <f t="shared" si="42"/>
        <v>0</v>
      </c>
      <c r="S194" s="120">
        <v>0</v>
      </c>
      <c r="T194" s="121">
        <f t="shared" si="43"/>
        <v>0</v>
      </c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R194" s="122" t="s">
        <v>84</v>
      </c>
      <c r="AT194" s="122" t="s">
        <v>81</v>
      </c>
      <c r="AU194" s="122" t="s">
        <v>85</v>
      </c>
      <c r="AY194" s="1" t="s">
        <v>78</v>
      </c>
      <c r="BE194" s="123">
        <f t="shared" si="44"/>
        <v>0</v>
      </c>
      <c r="BF194" s="123">
        <f t="shared" si="45"/>
        <v>0</v>
      </c>
      <c r="BG194" s="123">
        <f t="shared" si="46"/>
        <v>0</v>
      </c>
      <c r="BH194" s="123">
        <f t="shared" si="47"/>
        <v>0</v>
      </c>
      <c r="BI194" s="123">
        <f t="shared" si="48"/>
        <v>0</v>
      </c>
      <c r="BJ194" s="1" t="s">
        <v>85</v>
      </c>
      <c r="BK194" s="124">
        <f t="shared" si="49"/>
        <v>0</v>
      </c>
      <c r="BL194" s="1" t="s">
        <v>84</v>
      </c>
      <c r="BM194" s="122" t="s">
        <v>221</v>
      </c>
    </row>
    <row r="195" spans="1:65" s="11" customFormat="1" ht="14.4" customHeight="1" x14ac:dyDescent="0.3">
      <c r="A195" s="8"/>
      <c r="B195" s="44"/>
      <c r="C195" s="110" t="s">
        <v>222</v>
      </c>
      <c r="D195" s="110" t="s">
        <v>81</v>
      </c>
      <c r="E195" s="111" t="s">
        <v>223</v>
      </c>
      <c r="F195" s="112" t="s">
        <v>100</v>
      </c>
      <c r="G195" s="113" t="s">
        <v>83</v>
      </c>
      <c r="H195" s="114">
        <v>8</v>
      </c>
      <c r="I195" s="115"/>
      <c r="J195" s="114">
        <f t="shared" si="40"/>
        <v>0</v>
      </c>
      <c r="K195" s="116"/>
      <c r="L195" s="9"/>
      <c r="M195" s="117" t="s">
        <v>9</v>
      </c>
      <c r="N195" s="118" t="s">
        <v>29</v>
      </c>
      <c r="O195" s="119"/>
      <c r="P195" s="120">
        <f t="shared" si="41"/>
        <v>0</v>
      </c>
      <c r="Q195" s="120">
        <v>0</v>
      </c>
      <c r="R195" s="120">
        <f t="shared" si="42"/>
        <v>0</v>
      </c>
      <c r="S195" s="120">
        <v>0</v>
      </c>
      <c r="T195" s="121">
        <f t="shared" si="43"/>
        <v>0</v>
      </c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R195" s="122" t="s">
        <v>84</v>
      </c>
      <c r="AT195" s="122" t="s">
        <v>81</v>
      </c>
      <c r="AU195" s="122" t="s">
        <v>85</v>
      </c>
      <c r="AY195" s="1" t="s">
        <v>78</v>
      </c>
      <c r="BE195" s="123">
        <f t="shared" si="44"/>
        <v>0</v>
      </c>
      <c r="BF195" s="123">
        <f t="shared" si="45"/>
        <v>0</v>
      </c>
      <c r="BG195" s="123">
        <f t="shared" si="46"/>
        <v>0</v>
      </c>
      <c r="BH195" s="123">
        <f t="shared" si="47"/>
        <v>0</v>
      </c>
      <c r="BI195" s="123">
        <f t="shared" si="48"/>
        <v>0</v>
      </c>
      <c r="BJ195" s="1" t="s">
        <v>85</v>
      </c>
      <c r="BK195" s="124">
        <f t="shared" si="49"/>
        <v>0</v>
      </c>
      <c r="BL195" s="1" t="s">
        <v>84</v>
      </c>
      <c r="BM195" s="122" t="s">
        <v>224</v>
      </c>
    </row>
    <row r="196" spans="1:65" s="11" customFormat="1" ht="14.4" customHeight="1" x14ac:dyDescent="0.3">
      <c r="A196" s="8"/>
      <c r="B196" s="44"/>
      <c r="C196" s="110" t="s">
        <v>162</v>
      </c>
      <c r="D196" s="110" t="s">
        <v>81</v>
      </c>
      <c r="E196" s="111" t="s">
        <v>225</v>
      </c>
      <c r="F196" s="112" t="s">
        <v>104</v>
      </c>
      <c r="G196" s="113" t="s">
        <v>83</v>
      </c>
      <c r="H196" s="114">
        <v>1</v>
      </c>
      <c r="I196" s="115"/>
      <c r="J196" s="114">
        <f t="shared" si="40"/>
        <v>0</v>
      </c>
      <c r="K196" s="116"/>
      <c r="L196" s="9"/>
      <c r="M196" s="117" t="s">
        <v>9</v>
      </c>
      <c r="N196" s="118" t="s">
        <v>29</v>
      </c>
      <c r="O196" s="119"/>
      <c r="P196" s="120">
        <f t="shared" si="41"/>
        <v>0</v>
      </c>
      <c r="Q196" s="120">
        <v>0</v>
      </c>
      <c r="R196" s="120">
        <f t="shared" si="42"/>
        <v>0</v>
      </c>
      <c r="S196" s="120">
        <v>0</v>
      </c>
      <c r="T196" s="121">
        <f t="shared" si="43"/>
        <v>0</v>
      </c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R196" s="122" t="s">
        <v>84</v>
      </c>
      <c r="AT196" s="122" t="s">
        <v>81</v>
      </c>
      <c r="AU196" s="122" t="s">
        <v>85</v>
      </c>
      <c r="AY196" s="1" t="s">
        <v>78</v>
      </c>
      <c r="BE196" s="123">
        <f t="shared" si="44"/>
        <v>0</v>
      </c>
      <c r="BF196" s="123">
        <f t="shared" si="45"/>
        <v>0</v>
      </c>
      <c r="BG196" s="123">
        <f t="shared" si="46"/>
        <v>0</v>
      </c>
      <c r="BH196" s="123">
        <f t="shared" si="47"/>
        <v>0</v>
      </c>
      <c r="BI196" s="123">
        <f t="shared" si="48"/>
        <v>0</v>
      </c>
      <c r="BJ196" s="1" t="s">
        <v>85</v>
      </c>
      <c r="BK196" s="124">
        <f t="shared" si="49"/>
        <v>0</v>
      </c>
      <c r="BL196" s="1" t="s">
        <v>84</v>
      </c>
      <c r="BM196" s="122" t="s">
        <v>226</v>
      </c>
    </row>
    <row r="197" spans="1:65" s="11" customFormat="1" ht="14.4" customHeight="1" x14ac:dyDescent="0.3">
      <c r="A197" s="8"/>
      <c r="B197" s="44"/>
      <c r="C197" s="110" t="s">
        <v>227</v>
      </c>
      <c r="D197" s="110" t="s">
        <v>81</v>
      </c>
      <c r="E197" s="111" t="s">
        <v>228</v>
      </c>
      <c r="F197" s="112" t="s">
        <v>107</v>
      </c>
      <c r="G197" s="113" t="s">
        <v>108</v>
      </c>
      <c r="H197" s="114">
        <v>450</v>
      </c>
      <c r="I197" s="115"/>
      <c r="J197" s="114">
        <f t="shared" si="40"/>
        <v>0</v>
      </c>
      <c r="K197" s="116"/>
      <c r="L197" s="9"/>
      <c r="M197" s="117" t="s">
        <v>9</v>
      </c>
      <c r="N197" s="118" t="s">
        <v>29</v>
      </c>
      <c r="O197" s="119"/>
      <c r="P197" s="120">
        <f t="shared" si="41"/>
        <v>0</v>
      </c>
      <c r="Q197" s="120">
        <v>0</v>
      </c>
      <c r="R197" s="120">
        <f t="shared" si="42"/>
        <v>0</v>
      </c>
      <c r="S197" s="120">
        <v>0</v>
      </c>
      <c r="T197" s="121">
        <f t="shared" si="43"/>
        <v>0</v>
      </c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R197" s="122" t="s">
        <v>84</v>
      </c>
      <c r="AT197" s="122" t="s">
        <v>81</v>
      </c>
      <c r="AU197" s="122" t="s">
        <v>85</v>
      </c>
      <c r="AY197" s="1" t="s">
        <v>78</v>
      </c>
      <c r="BE197" s="123">
        <f t="shared" si="44"/>
        <v>0</v>
      </c>
      <c r="BF197" s="123">
        <f t="shared" si="45"/>
        <v>0</v>
      </c>
      <c r="BG197" s="123">
        <f t="shared" si="46"/>
        <v>0</v>
      </c>
      <c r="BH197" s="123">
        <f t="shared" si="47"/>
        <v>0</v>
      </c>
      <c r="BI197" s="123">
        <f t="shared" si="48"/>
        <v>0</v>
      </c>
      <c r="BJ197" s="1" t="s">
        <v>85</v>
      </c>
      <c r="BK197" s="124">
        <f t="shared" si="49"/>
        <v>0</v>
      </c>
      <c r="BL197" s="1" t="s">
        <v>84</v>
      </c>
      <c r="BM197" s="122" t="s">
        <v>229</v>
      </c>
    </row>
    <row r="198" spans="1:65" s="11" customFormat="1" ht="24.15" customHeight="1" x14ac:dyDescent="0.3">
      <c r="A198" s="8"/>
      <c r="B198" s="44"/>
      <c r="C198" s="110" t="s">
        <v>165</v>
      </c>
      <c r="D198" s="110" t="s">
        <v>81</v>
      </c>
      <c r="E198" s="111" t="s">
        <v>230</v>
      </c>
      <c r="F198" s="112" t="s">
        <v>596</v>
      </c>
      <c r="G198" s="113" t="s">
        <v>83</v>
      </c>
      <c r="H198" s="114">
        <v>1</v>
      </c>
      <c r="I198" s="115"/>
      <c r="J198" s="114">
        <f t="shared" si="40"/>
        <v>0</v>
      </c>
      <c r="K198" s="116"/>
      <c r="L198" s="9"/>
      <c r="M198" s="117" t="s">
        <v>9</v>
      </c>
      <c r="N198" s="118" t="s">
        <v>29</v>
      </c>
      <c r="O198" s="119"/>
      <c r="P198" s="120">
        <f t="shared" si="41"/>
        <v>0</v>
      </c>
      <c r="Q198" s="120">
        <v>0</v>
      </c>
      <c r="R198" s="120">
        <f t="shared" si="42"/>
        <v>0</v>
      </c>
      <c r="S198" s="120">
        <v>0</v>
      </c>
      <c r="T198" s="121">
        <f t="shared" si="43"/>
        <v>0</v>
      </c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R198" s="122" t="s">
        <v>84</v>
      </c>
      <c r="AT198" s="122" t="s">
        <v>81</v>
      </c>
      <c r="AU198" s="122" t="s">
        <v>85</v>
      </c>
      <c r="AY198" s="1" t="s">
        <v>78</v>
      </c>
      <c r="BE198" s="123">
        <f t="shared" si="44"/>
        <v>0</v>
      </c>
      <c r="BF198" s="123">
        <f t="shared" si="45"/>
        <v>0</v>
      </c>
      <c r="BG198" s="123">
        <f t="shared" si="46"/>
        <v>0</v>
      </c>
      <c r="BH198" s="123">
        <f t="shared" si="47"/>
        <v>0</v>
      </c>
      <c r="BI198" s="123">
        <f t="shared" si="48"/>
        <v>0</v>
      </c>
      <c r="BJ198" s="1" t="s">
        <v>85</v>
      </c>
      <c r="BK198" s="124">
        <f t="shared" si="49"/>
        <v>0</v>
      </c>
      <c r="BL198" s="1" t="s">
        <v>84</v>
      </c>
      <c r="BM198" s="122" t="s">
        <v>231</v>
      </c>
    </row>
    <row r="199" spans="1:65" s="11" customFormat="1" ht="14.4" customHeight="1" x14ac:dyDescent="0.3">
      <c r="A199" s="8"/>
      <c r="B199" s="44"/>
      <c r="C199" s="110" t="s">
        <v>232</v>
      </c>
      <c r="D199" s="110" t="s">
        <v>81</v>
      </c>
      <c r="E199" s="111" t="s">
        <v>233</v>
      </c>
      <c r="F199" s="112" t="s">
        <v>114</v>
      </c>
      <c r="G199" s="113" t="s">
        <v>113</v>
      </c>
      <c r="H199" s="114">
        <v>1</v>
      </c>
      <c r="I199" s="115"/>
      <c r="J199" s="114">
        <f t="shared" si="40"/>
        <v>0</v>
      </c>
      <c r="K199" s="116"/>
      <c r="L199" s="9"/>
      <c r="M199" s="117" t="s">
        <v>9</v>
      </c>
      <c r="N199" s="118" t="s">
        <v>29</v>
      </c>
      <c r="O199" s="119"/>
      <c r="P199" s="120">
        <f t="shared" si="41"/>
        <v>0</v>
      </c>
      <c r="Q199" s="120">
        <v>0</v>
      </c>
      <c r="R199" s="120">
        <f t="shared" si="42"/>
        <v>0</v>
      </c>
      <c r="S199" s="120">
        <v>0</v>
      </c>
      <c r="T199" s="121">
        <f t="shared" si="43"/>
        <v>0</v>
      </c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R199" s="122" t="s">
        <v>84</v>
      </c>
      <c r="AT199" s="122" t="s">
        <v>81</v>
      </c>
      <c r="AU199" s="122" t="s">
        <v>85</v>
      </c>
      <c r="AY199" s="1" t="s">
        <v>78</v>
      </c>
      <c r="BE199" s="123">
        <f t="shared" si="44"/>
        <v>0</v>
      </c>
      <c r="BF199" s="123">
        <f t="shared" si="45"/>
        <v>0</v>
      </c>
      <c r="BG199" s="123">
        <f t="shared" si="46"/>
        <v>0</v>
      </c>
      <c r="BH199" s="123">
        <f t="shared" si="47"/>
        <v>0</v>
      </c>
      <c r="BI199" s="123">
        <f t="shared" si="48"/>
        <v>0</v>
      </c>
      <c r="BJ199" s="1" t="s">
        <v>85</v>
      </c>
      <c r="BK199" s="124">
        <f t="shared" si="49"/>
        <v>0</v>
      </c>
      <c r="BL199" s="1" t="s">
        <v>84</v>
      </c>
      <c r="BM199" s="122" t="s">
        <v>234</v>
      </c>
    </row>
    <row r="200" spans="1:65" s="11" customFormat="1" ht="14.4" customHeight="1" x14ac:dyDescent="0.3">
      <c r="A200" s="8"/>
      <c r="B200" s="44"/>
      <c r="C200" s="110" t="s">
        <v>168</v>
      </c>
      <c r="D200" s="110" t="s">
        <v>81</v>
      </c>
      <c r="E200" s="111" t="s">
        <v>235</v>
      </c>
      <c r="F200" s="112" t="s">
        <v>118</v>
      </c>
      <c r="G200" s="113" t="s">
        <v>113</v>
      </c>
      <c r="H200" s="114">
        <v>1</v>
      </c>
      <c r="I200" s="115"/>
      <c r="J200" s="114">
        <f t="shared" si="40"/>
        <v>0</v>
      </c>
      <c r="K200" s="116"/>
      <c r="L200" s="9"/>
      <c r="M200" s="117" t="s">
        <v>9</v>
      </c>
      <c r="N200" s="118" t="s">
        <v>29</v>
      </c>
      <c r="O200" s="119"/>
      <c r="P200" s="120">
        <f t="shared" si="41"/>
        <v>0</v>
      </c>
      <c r="Q200" s="120">
        <v>0</v>
      </c>
      <c r="R200" s="120">
        <f t="shared" si="42"/>
        <v>0</v>
      </c>
      <c r="S200" s="120">
        <v>0</v>
      </c>
      <c r="T200" s="121">
        <f t="shared" si="43"/>
        <v>0</v>
      </c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R200" s="122" t="s">
        <v>84</v>
      </c>
      <c r="AT200" s="122" t="s">
        <v>81</v>
      </c>
      <c r="AU200" s="122" t="s">
        <v>85</v>
      </c>
      <c r="AY200" s="1" t="s">
        <v>78</v>
      </c>
      <c r="BE200" s="123">
        <f t="shared" si="44"/>
        <v>0</v>
      </c>
      <c r="BF200" s="123">
        <f t="shared" si="45"/>
        <v>0</v>
      </c>
      <c r="BG200" s="123">
        <f t="shared" si="46"/>
        <v>0</v>
      </c>
      <c r="BH200" s="123">
        <f t="shared" si="47"/>
        <v>0</v>
      </c>
      <c r="BI200" s="123">
        <f t="shared" si="48"/>
        <v>0</v>
      </c>
      <c r="BJ200" s="1" t="s">
        <v>85</v>
      </c>
      <c r="BK200" s="124">
        <f t="shared" si="49"/>
        <v>0</v>
      </c>
      <c r="BL200" s="1" t="s">
        <v>84</v>
      </c>
      <c r="BM200" s="122" t="s">
        <v>236</v>
      </c>
    </row>
    <row r="201" spans="1:65" s="93" customFormat="1" ht="22.8" customHeight="1" x14ac:dyDescent="0.25">
      <c r="B201" s="94"/>
      <c r="C201" s="95"/>
      <c r="D201" s="96" t="s">
        <v>74</v>
      </c>
      <c r="E201" s="108" t="s">
        <v>237</v>
      </c>
      <c r="F201" s="108" t="s">
        <v>238</v>
      </c>
      <c r="G201" s="95"/>
      <c r="H201" s="95"/>
      <c r="I201" s="98"/>
      <c r="J201" s="109">
        <f>BK201</f>
        <v>0</v>
      </c>
      <c r="K201" s="95"/>
      <c r="L201" s="100"/>
      <c r="M201" s="101"/>
      <c r="N201" s="102"/>
      <c r="O201" s="102"/>
      <c r="P201" s="103">
        <f>SUM(P202:P213)</f>
        <v>0</v>
      </c>
      <c r="Q201" s="102"/>
      <c r="R201" s="103">
        <f>SUM(R202:R213)</f>
        <v>0</v>
      </c>
      <c r="S201" s="102"/>
      <c r="T201" s="104">
        <f>SUM(T202:T213)</f>
        <v>0</v>
      </c>
      <c r="AR201" s="105" t="s">
        <v>77</v>
      </c>
      <c r="AT201" s="106" t="s">
        <v>74</v>
      </c>
      <c r="AU201" s="106" t="s">
        <v>77</v>
      </c>
      <c r="AY201" s="105" t="s">
        <v>78</v>
      </c>
      <c r="BK201" s="107">
        <f>SUM(BK202:BK213)</f>
        <v>0</v>
      </c>
    </row>
    <row r="202" spans="1:65" s="11" customFormat="1" ht="34.200000000000003" x14ac:dyDescent="0.3">
      <c r="A202" s="8"/>
      <c r="B202" s="44"/>
      <c r="C202" s="110" t="s">
        <v>239</v>
      </c>
      <c r="D202" s="110" t="s">
        <v>81</v>
      </c>
      <c r="E202" s="111" t="s">
        <v>240</v>
      </c>
      <c r="F202" s="112" t="s">
        <v>595</v>
      </c>
      <c r="G202" s="113" t="s">
        <v>83</v>
      </c>
      <c r="H202" s="114">
        <v>1</v>
      </c>
      <c r="I202" s="115"/>
      <c r="J202" s="114">
        <f t="shared" ref="J202:J213" si="50">ROUND(I202*H202,3)</f>
        <v>0</v>
      </c>
      <c r="K202" s="116"/>
      <c r="L202" s="9"/>
      <c r="M202" s="117" t="s">
        <v>9</v>
      </c>
      <c r="N202" s="118" t="s">
        <v>29</v>
      </c>
      <c r="O202" s="119"/>
      <c r="P202" s="120">
        <f t="shared" ref="P202:P213" si="51">O202*H202</f>
        <v>0</v>
      </c>
      <c r="Q202" s="120">
        <v>0</v>
      </c>
      <c r="R202" s="120">
        <f t="shared" ref="R202:R213" si="52">Q202*H202</f>
        <v>0</v>
      </c>
      <c r="S202" s="120">
        <v>0</v>
      </c>
      <c r="T202" s="121">
        <f t="shared" ref="T202:T213" si="53">S202*H202</f>
        <v>0</v>
      </c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R202" s="122" t="s">
        <v>84</v>
      </c>
      <c r="AT202" s="122" t="s">
        <v>81</v>
      </c>
      <c r="AU202" s="122" t="s">
        <v>85</v>
      </c>
      <c r="AY202" s="1" t="s">
        <v>78</v>
      </c>
      <c r="BE202" s="123">
        <f t="shared" ref="BE202:BE213" si="54">IF(N202="základná",J202,0)</f>
        <v>0</v>
      </c>
      <c r="BF202" s="123">
        <f t="shared" ref="BF202:BF213" si="55">IF(N202="znížená",J202,0)</f>
        <v>0</v>
      </c>
      <c r="BG202" s="123">
        <f t="shared" ref="BG202:BG213" si="56">IF(N202="zákl. prenesená",J202,0)</f>
        <v>0</v>
      </c>
      <c r="BH202" s="123">
        <f t="shared" ref="BH202:BH213" si="57">IF(N202="zníž. prenesená",J202,0)</f>
        <v>0</v>
      </c>
      <c r="BI202" s="123">
        <f t="shared" ref="BI202:BI213" si="58">IF(N202="nulová",J202,0)</f>
        <v>0</v>
      </c>
      <c r="BJ202" s="1" t="s">
        <v>85</v>
      </c>
      <c r="BK202" s="124">
        <f t="shared" ref="BK202:BK213" si="59">ROUND(I202*H202,3)</f>
        <v>0</v>
      </c>
      <c r="BL202" s="1" t="s">
        <v>84</v>
      </c>
      <c r="BM202" s="122" t="s">
        <v>241</v>
      </c>
    </row>
    <row r="203" spans="1:65" s="11" customFormat="1" ht="45.6" x14ac:dyDescent="0.3">
      <c r="A203" s="8"/>
      <c r="B203" s="44"/>
      <c r="C203" s="110" t="s">
        <v>171</v>
      </c>
      <c r="D203" s="110" t="s">
        <v>81</v>
      </c>
      <c r="E203" s="111" t="s">
        <v>242</v>
      </c>
      <c r="F203" s="112" t="s">
        <v>601</v>
      </c>
      <c r="G203" s="113" t="s">
        <v>83</v>
      </c>
      <c r="H203" s="114">
        <v>1</v>
      </c>
      <c r="I203" s="115"/>
      <c r="J203" s="114">
        <f t="shared" si="50"/>
        <v>0</v>
      </c>
      <c r="K203" s="116"/>
      <c r="L203" s="9"/>
      <c r="M203" s="117" t="s">
        <v>9</v>
      </c>
      <c r="N203" s="118" t="s">
        <v>29</v>
      </c>
      <c r="O203" s="119"/>
      <c r="P203" s="120">
        <f t="shared" si="51"/>
        <v>0</v>
      </c>
      <c r="Q203" s="120">
        <v>0</v>
      </c>
      <c r="R203" s="120">
        <f t="shared" si="52"/>
        <v>0</v>
      </c>
      <c r="S203" s="120">
        <v>0</v>
      </c>
      <c r="T203" s="121">
        <f t="shared" si="53"/>
        <v>0</v>
      </c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R203" s="122" t="s">
        <v>84</v>
      </c>
      <c r="AT203" s="122" t="s">
        <v>81</v>
      </c>
      <c r="AU203" s="122" t="s">
        <v>85</v>
      </c>
      <c r="AY203" s="1" t="s">
        <v>78</v>
      </c>
      <c r="BE203" s="123">
        <f t="shared" si="54"/>
        <v>0</v>
      </c>
      <c r="BF203" s="123">
        <f t="shared" si="55"/>
        <v>0</v>
      </c>
      <c r="BG203" s="123">
        <f t="shared" si="56"/>
        <v>0</v>
      </c>
      <c r="BH203" s="123">
        <f t="shared" si="57"/>
        <v>0</v>
      </c>
      <c r="BI203" s="123">
        <f t="shared" si="58"/>
        <v>0</v>
      </c>
      <c r="BJ203" s="1" t="s">
        <v>85</v>
      </c>
      <c r="BK203" s="124">
        <f t="shared" si="59"/>
        <v>0</v>
      </c>
      <c r="BL203" s="1" t="s">
        <v>84</v>
      </c>
      <c r="BM203" s="122" t="s">
        <v>243</v>
      </c>
    </row>
    <row r="204" spans="1:65" s="11" customFormat="1" ht="34.200000000000003" x14ac:dyDescent="0.3">
      <c r="A204" s="8"/>
      <c r="B204" s="44"/>
      <c r="C204" s="110" t="s">
        <v>244</v>
      </c>
      <c r="D204" s="110" t="s">
        <v>81</v>
      </c>
      <c r="E204" s="111" t="s">
        <v>245</v>
      </c>
      <c r="F204" s="112" t="s">
        <v>605</v>
      </c>
      <c r="G204" s="113" t="s">
        <v>83</v>
      </c>
      <c r="H204" s="114">
        <v>88</v>
      </c>
      <c r="I204" s="115"/>
      <c r="J204" s="114">
        <f t="shared" si="50"/>
        <v>0</v>
      </c>
      <c r="K204" s="116"/>
      <c r="L204" s="9"/>
      <c r="M204" s="117" t="s">
        <v>9</v>
      </c>
      <c r="N204" s="118" t="s">
        <v>29</v>
      </c>
      <c r="O204" s="119"/>
      <c r="P204" s="120">
        <f t="shared" si="51"/>
        <v>0</v>
      </c>
      <c r="Q204" s="120">
        <v>0</v>
      </c>
      <c r="R204" s="120">
        <f t="shared" si="52"/>
        <v>0</v>
      </c>
      <c r="S204" s="120">
        <v>0</v>
      </c>
      <c r="T204" s="121">
        <f t="shared" si="53"/>
        <v>0</v>
      </c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R204" s="122" t="s">
        <v>84</v>
      </c>
      <c r="AT204" s="122" t="s">
        <v>81</v>
      </c>
      <c r="AU204" s="122" t="s">
        <v>85</v>
      </c>
      <c r="AY204" s="1" t="s">
        <v>78</v>
      </c>
      <c r="BE204" s="123">
        <f t="shared" si="54"/>
        <v>0</v>
      </c>
      <c r="BF204" s="123">
        <f t="shared" si="55"/>
        <v>0</v>
      </c>
      <c r="BG204" s="123">
        <f t="shared" si="56"/>
        <v>0</v>
      </c>
      <c r="BH204" s="123">
        <f t="shared" si="57"/>
        <v>0</v>
      </c>
      <c r="BI204" s="123">
        <f t="shared" si="58"/>
        <v>0</v>
      </c>
      <c r="BJ204" s="1" t="s">
        <v>85</v>
      </c>
      <c r="BK204" s="124">
        <f t="shared" si="59"/>
        <v>0</v>
      </c>
      <c r="BL204" s="1" t="s">
        <v>84</v>
      </c>
      <c r="BM204" s="122" t="s">
        <v>246</v>
      </c>
    </row>
    <row r="205" spans="1:65" s="11" customFormat="1" ht="34.200000000000003" x14ac:dyDescent="0.3">
      <c r="A205" s="8"/>
      <c r="B205" s="44"/>
      <c r="C205" s="110" t="s">
        <v>247</v>
      </c>
      <c r="D205" s="110" t="s">
        <v>81</v>
      </c>
      <c r="E205" s="111" t="s">
        <v>248</v>
      </c>
      <c r="F205" s="112" t="s">
        <v>607</v>
      </c>
      <c r="G205" s="113" t="s">
        <v>83</v>
      </c>
      <c r="H205" s="114">
        <v>24</v>
      </c>
      <c r="I205" s="115"/>
      <c r="J205" s="114">
        <f t="shared" si="50"/>
        <v>0</v>
      </c>
      <c r="K205" s="116"/>
      <c r="L205" s="9"/>
      <c r="M205" s="117" t="s">
        <v>9</v>
      </c>
      <c r="N205" s="118" t="s">
        <v>29</v>
      </c>
      <c r="O205" s="119"/>
      <c r="P205" s="120">
        <f t="shared" si="51"/>
        <v>0</v>
      </c>
      <c r="Q205" s="120">
        <v>0</v>
      </c>
      <c r="R205" s="120">
        <f t="shared" si="52"/>
        <v>0</v>
      </c>
      <c r="S205" s="120">
        <v>0</v>
      </c>
      <c r="T205" s="121">
        <f t="shared" si="53"/>
        <v>0</v>
      </c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R205" s="122" t="s">
        <v>84</v>
      </c>
      <c r="AT205" s="122" t="s">
        <v>81</v>
      </c>
      <c r="AU205" s="122" t="s">
        <v>85</v>
      </c>
      <c r="AY205" s="1" t="s">
        <v>78</v>
      </c>
      <c r="BE205" s="123">
        <f t="shared" si="54"/>
        <v>0</v>
      </c>
      <c r="BF205" s="123">
        <f t="shared" si="55"/>
        <v>0</v>
      </c>
      <c r="BG205" s="123">
        <f t="shared" si="56"/>
        <v>0</v>
      </c>
      <c r="BH205" s="123">
        <f t="shared" si="57"/>
        <v>0</v>
      </c>
      <c r="BI205" s="123">
        <f t="shared" si="58"/>
        <v>0</v>
      </c>
      <c r="BJ205" s="1" t="s">
        <v>85</v>
      </c>
      <c r="BK205" s="124">
        <f t="shared" si="59"/>
        <v>0</v>
      </c>
      <c r="BL205" s="1" t="s">
        <v>84</v>
      </c>
      <c r="BM205" s="122" t="s">
        <v>249</v>
      </c>
    </row>
    <row r="206" spans="1:65" s="11" customFormat="1" ht="34.200000000000003" x14ac:dyDescent="0.3">
      <c r="A206" s="8"/>
      <c r="B206" s="44"/>
      <c r="C206" s="110" t="s">
        <v>176</v>
      </c>
      <c r="D206" s="110" t="s">
        <v>81</v>
      </c>
      <c r="E206" s="111" t="s">
        <v>250</v>
      </c>
      <c r="F206" s="112" t="s">
        <v>609</v>
      </c>
      <c r="G206" s="113" t="s">
        <v>83</v>
      </c>
      <c r="H206" s="114">
        <v>44</v>
      </c>
      <c r="I206" s="115"/>
      <c r="J206" s="114">
        <f t="shared" si="50"/>
        <v>0</v>
      </c>
      <c r="K206" s="116"/>
      <c r="L206" s="9"/>
      <c r="M206" s="117" t="s">
        <v>9</v>
      </c>
      <c r="N206" s="118" t="s">
        <v>29</v>
      </c>
      <c r="O206" s="119"/>
      <c r="P206" s="120">
        <f t="shared" si="51"/>
        <v>0</v>
      </c>
      <c r="Q206" s="120">
        <v>0</v>
      </c>
      <c r="R206" s="120">
        <f t="shared" si="52"/>
        <v>0</v>
      </c>
      <c r="S206" s="120">
        <v>0</v>
      </c>
      <c r="T206" s="121">
        <f t="shared" si="53"/>
        <v>0</v>
      </c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R206" s="122" t="s">
        <v>84</v>
      </c>
      <c r="AT206" s="122" t="s">
        <v>81</v>
      </c>
      <c r="AU206" s="122" t="s">
        <v>85</v>
      </c>
      <c r="AY206" s="1" t="s">
        <v>78</v>
      </c>
      <c r="BE206" s="123">
        <f t="shared" si="54"/>
        <v>0</v>
      </c>
      <c r="BF206" s="123">
        <f t="shared" si="55"/>
        <v>0</v>
      </c>
      <c r="BG206" s="123">
        <f t="shared" si="56"/>
        <v>0</v>
      </c>
      <c r="BH206" s="123">
        <f t="shared" si="57"/>
        <v>0</v>
      </c>
      <c r="BI206" s="123">
        <f t="shared" si="58"/>
        <v>0</v>
      </c>
      <c r="BJ206" s="1" t="s">
        <v>85</v>
      </c>
      <c r="BK206" s="124">
        <f t="shared" si="59"/>
        <v>0</v>
      </c>
      <c r="BL206" s="1" t="s">
        <v>84</v>
      </c>
      <c r="BM206" s="122" t="s">
        <v>251</v>
      </c>
    </row>
    <row r="207" spans="1:65" s="11" customFormat="1" ht="34.200000000000003" x14ac:dyDescent="0.3">
      <c r="A207" s="8"/>
      <c r="B207" s="44"/>
      <c r="C207" s="110" t="s">
        <v>252</v>
      </c>
      <c r="D207" s="110" t="s">
        <v>81</v>
      </c>
      <c r="E207" s="111" t="s">
        <v>253</v>
      </c>
      <c r="F207" s="112" t="s">
        <v>610</v>
      </c>
      <c r="G207" s="113" t="s">
        <v>83</v>
      </c>
      <c r="H207" s="114">
        <v>44</v>
      </c>
      <c r="I207" s="115"/>
      <c r="J207" s="114">
        <f t="shared" si="50"/>
        <v>0</v>
      </c>
      <c r="K207" s="116"/>
      <c r="L207" s="9"/>
      <c r="M207" s="117" t="s">
        <v>9</v>
      </c>
      <c r="N207" s="118" t="s">
        <v>29</v>
      </c>
      <c r="O207" s="119"/>
      <c r="P207" s="120">
        <f t="shared" si="51"/>
        <v>0</v>
      </c>
      <c r="Q207" s="120">
        <v>0</v>
      </c>
      <c r="R207" s="120">
        <f t="shared" si="52"/>
        <v>0</v>
      </c>
      <c r="S207" s="120">
        <v>0</v>
      </c>
      <c r="T207" s="121">
        <f t="shared" si="53"/>
        <v>0</v>
      </c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R207" s="122" t="s">
        <v>84</v>
      </c>
      <c r="AT207" s="122" t="s">
        <v>81</v>
      </c>
      <c r="AU207" s="122" t="s">
        <v>85</v>
      </c>
      <c r="AY207" s="1" t="s">
        <v>78</v>
      </c>
      <c r="BE207" s="123">
        <f t="shared" si="54"/>
        <v>0</v>
      </c>
      <c r="BF207" s="123">
        <f t="shared" si="55"/>
        <v>0</v>
      </c>
      <c r="BG207" s="123">
        <f t="shared" si="56"/>
        <v>0</v>
      </c>
      <c r="BH207" s="123">
        <f t="shared" si="57"/>
        <v>0</v>
      </c>
      <c r="BI207" s="123">
        <f t="shared" si="58"/>
        <v>0</v>
      </c>
      <c r="BJ207" s="1" t="s">
        <v>85</v>
      </c>
      <c r="BK207" s="124">
        <f t="shared" si="59"/>
        <v>0</v>
      </c>
      <c r="BL207" s="1" t="s">
        <v>84</v>
      </c>
      <c r="BM207" s="122" t="s">
        <v>254</v>
      </c>
    </row>
    <row r="208" spans="1:65" s="11" customFormat="1" ht="14.4" customHeight="1" x14ac:dyDescent="0.3">
      <c r="A208" s="8"/>
      <c r="B208" s="44"/>
      <c r="C208" s="110" t="s">
        <v>180</v>
      </c>
      <c r="D208" s="110" t="s">
        <v>81</v>
      </c>
      <c r="E208" s="111" t="s">
        <v>255</v>
      </c>
      <c r="F208" s="112" t="s">
        <v>100</v>
      </c>
      <c r="G208" s="113" t="s">
        <v>83</v>
      </c>
      <c r="H208" s="114">
        <v>8</v>
      </c>
      <c r="I208" s="115"/>
      <c r="J208" s="114">
        <f t="shared" si="50"/>
        <v>0</v>
      </c>
      <c r="K208" s="116"/>
      <c r="L208" s="9"/>
      <c r="M208" s="117" t="s">
        <v>9</v>
      </c>
      <c r="N208" s="118" t="s">
        <v>29</v>
      </c>
      <c r="O208" s="119"/>
      <c r="P208" s="120">
        <f t="shared" si="51"/>
        <v>0</v>
      </c>
      <c r="Q208" s="120">
        <v>0</v>
      </c>
      <c r="R208" s="120">
        <f t="shared" si="52"/>
        <v>0</v>
      </c>
      <c r="S208" s="120">
        <v>0</v>
      </c>
      <c r="T208" s="121">
        <f t="shared" si="53"/>
        <v>0</v>
      </c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R208" s="122" t="s">
        <v>84</v>
      </c>
      <c r="AT208" s="122" t="s">
        <v>81</v>
      </c>
      <c r="AU208" s="122" t="s">
        <v>85</v>
      </c>
      <c r="AY208" s="1" t="s">
        <v>78</v>
      </c>
      <c r="BE208" s="123">
        <f t="shared" si="54"/>
        <v>0</v>
      </c>
      <c r="BF208" s="123">
        <f t="shared" si="55"/>
        <v>0</v>
      </c>
      <c r="BG208" s="123">
        <f t="shared" si="56"/>
        <v>0</v>
      </c>
      <c r="BH208" s="123">
        <f t="shared" si="57"/>
        <v>0</v>
      </c>
      <c r="BI208" s="123">
        <f t="shared" si="58"/>
        <v>0</v>
      </c>
      <c r="BJ208" s="1" t="s">
        <v>85</v>
      </c>
      <c r="BK208" s="124">
        <f t="shared" si="59"/>
        <v>0</v>
      </c>
      <c r="BL208" s="1" t="s">
        <v>84</v>
      </c>
      <c r="BM208" s="122" t="s">
        <v>256</v>
      </c>
    </row>
    <row r="209" spans="1:65" s="11" customFormat="1" ht="14.4" customHeight="1" x14ac:dyDescent="0.3">
      <c r="A209" s="8"/>
      <c r="B209" s="44"/>
      <c r="C209" s="110" t="s">
        <v>257</v>
      </c>
      <c r="D209" s="110" t="s">
        <v>81</v>
      </c>
      <c r="E209" s="111" t="s">
        <v>258</v>
      </c>
      <c r="F209" s="112" t="s">
        <v>104</v>
      </c>
      <c r="G209" s="113" t="s">
        <v>83</v>
      </c>
      <c r="H209" s="114">
        <v>1</v>
      </c>
      <c r="I209" s="115"/>
      <c r="J209" s="114">
        <f t="shared" si="50"/>
        <v>0</v>
      </c>
      <c r="K209" s="116"/>
      <c r="L209" s="9"/>
      <c r="M209" s="117" t="s">
        <v>9</v>
      </c>
      <c r="N209" s="118" t="s">
        <v>29</v>
      </c>
      <c r="O209" s="119"/>
      <c r="P209" s="120">
        <f t="shared" si="51"/>
        <v>0</v>
      </c>
      <c r="Q209" s="120">
        <v>0</v>
      </c>
      <c r="R209" s="120">
        <f t="shared" si="52"/>
        <v>0</v>
      </c>
      <c r="S209" s="120">
        <v>0</v>
      </c>
      <c r="T209" s="121">
        <f t="shared" si="53"/>
        <v>0</v>
      </c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R209" s="122" t="s">
        <v>84</v>
      </c>
      <c r="AT209" s="122" t="s">
        <v>81</v>
      </c>
      <c r="AU209" s="122" t="s">
        <v>85</v>
      </c>
      <c r="AY209" s="1" t="s">
        <v>78</v>
      </c>
      <c r="BE209" s="123">
        <f t="shared" si="54"/>
        <v>0</v>
      </c>
      <c r="BF209" s="123">
        <f t="shared" si="55"/>
        <v>0</v>
      </c>
      <c r="BG209" s="123">
        <f t="shared" si="56"/>
        <v>0</v>
      </c>
      <c r="BH209" s="123">
        <f t="shared" si="57"/>
        <v>0</v>
      </c>
      <c r="BI209" s="123">
        <f t="shared" si="58"/>
        <v>0</v>
      </c>
      <c r="BJ209" s="1" t="s">
        <v>85</v>
      </c>
      <c r="BK209" s="124">
        <f t="shared" si="59"/>
        <v>0</v>
      </c>
      <c r="BL209" s="1" t="s">
        <v>84</v>
      </c>
      <c r="BM209" s="122" t="s">
        <v>259</v>
      </c>
    </row>
    <row r="210" spans="1:65" s="11" customFormat="1" ht="14.4" customHeight="1" x14ac:dyDescent="0.3">
      <c r="A210" s="8"/>
      <c r="B210" s="44"/>
      <c r="C210" s="110" t="s">
        <v>183</v>
      </c>
      <c r="D210" s="110" t="s">
        <v>81</v>
      </c>
      <c r="E210" s="111" t="s">
        <v>260</v>
      </c>
      <c r="F210" s="112" t="s">
        <v>107</v>
      </c>
      <c r="G210" s="113" t="s">
        <v>108</v>
      </c>
      <c r="H210" s="114">
        <v>600</v>
      </c>
      <c r="I210" s="115"/>
      <c r="J210" s="114">
        <f t="shared" si="50"/>
        <v>0</v>
      </c>
      <c r="K210" s="116"/>
      <c r="L210" s="9"/>
      <c r="M210" s="117" t="s">
        <v>9</v>
      </c>
      <c r="N210" s="118" t="s">
        <v>29</v>
      </c>
      <c r="O210" s="119"/>
      <c r="P210" s="120">
        <f t="shared" si="51"/>
        <v>0</v>
      </c>
      <c r="Q210" s="120">
        <v>0</v>
      </c>
      <c r="R210" s="120">
        <f t="shared" si="52"/>
        <v>0</v>
      </c>
      <c r="S210" s="120">
        <v>0</v>
      </c>
      <c r="T210" s="121">
        <f t="shared" si="53"/>
        <v>0</v>
      </c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R210" s="122" t="s">
        <v>84</v>
      </c>
      <c r="AT210" s="122" t="s">
        <v>81</v>
      </c>
      <c r="AU210" s="122" t="s">
        <v>85</v>
      </c>
      <c r="AY210" s="1" t="s">
        <v>78</v>
      </c>
      <c r="BE210" s="123">
        <f t="shared" si="54"/>
        <v>0</v>
      </c>
      <c r="BF210" s="123">
        <f t="shared" si="55"/>
        <v>0</v>
      </c>
      <c r="BG210" s="123">
        <f t="shared" si="56"/>
        <v>0</v>
      </c>
      <c r="BH210" s="123">
        <f t="shared" si="57"/>
        <v>0</v>
      </c>
      <c r="BI210" s="123">
        <f t="shared" si="58"/>
        <v>0</v>
      </c>
      <c r="BJ210" s="1" t="s">
        <v>85</v>
      </c>
      <c r="BK210" s="124">
        <f t="shared" si="59"/>
        <v>0</v>
      </c>
      <c r="BL210" s="1" t="s">
        <v>84</v>
      </c>
      <c r="BM210" s="122" t="s">
        <v>261</v>
      </c>
    </row>
    <row r="211" spans="1:65" s="11" customFormat="1" ht="24.15" customHeight="1" x14ac:dyDescent="0.3">
      <c r="A211" s="8"/>
      <c r="B211" s="44"/>
      <c r="C211" s="110" t="s">
        <v>262</v>
      </c>
      <c r="D211" s="110" t="s">
        <v>81</v>
      </c>
      <c r="E211" s="111" t="s">
        <v>263</v>
      </c>
      <c r="F211" s="112" t="s">
        <v>596</v>
      </c>
      <c r="G211" s="113" t="s">
        <v>83</v>
      </c>
      <c r="H211" s="114">
        <v>1</v>
      </c>
      <c r="I211" s="115"/>
      <c r="J211" s="114">
        <f t="shared" si="50"/>
        <v>0</v>
      </c>
      <c r="K211" s="116"/>
      <c r="L211" s="9"/>
      <c r="M211" s="117" t="s">
        <v>9</v>
      </c>
      <c r="N211" s="118" t="s">
        <v>29</v>
      </c>
      <c r="O211" s="119"/>
      <c r="P211" s="120">
        <f t="shared" si="51"/>
        <v>0</v>
      </c>
      <c r="Q211" s="120">
        <v>0</v>
      </c>
      <c r="R211" s="120">
        <f t="shared" si="52"/>
        <v>0</v>
      </c>
      <c r="S211" s="120">
        <v>0</v>
      </c>
      <c r="T211" s="121">
        <f t="shared" si="53"/>
        <v>0</v>
      </c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R211" s="122" t="s">
        <v>84</v>
      </c>
      <c r="AT211" s="122" t="s">
        <v>81</v>
      </c>
      <c r="AU211" s="122" t="s">
        <v>85</v>
      </c>
      <c r="AY211" s="1" t="s">
        <v>78</v>
      </c>
      <c r="BE211" s="123">
        <f t="shared" si="54"/>
        <v>0</v>
      </c>
      <c r="BF211" s="123">
        <f t="shared" si="55"/>
        <v>0</v>
      </c>
      <c r="BG211" s="123">
        <f t="shared" si="56"/>
        <v>0</v>
      </c>
      <c r="BH211" s="123">
        <f t="shared" si="57"/>
        <v>0</v>
      </c>
      <c r="BI211" s="123">
        <f t="shared" si="58"/>
        <v>0</v>
      </c>
      <c r="BJ211" s="1" t="s">
        <v>85</v>
      </c>
      <c r="BK211" s="124">
        <f t="shared" si="59"/>
        <v>0</v>
      </c>
      <c r="BL211" s="1" t="s">
        <v>84</v>
      </c>
      <c r="BM211" s="122" t="s">
        <v>264</v>
      </c>
    </row>
    <row r="212" spans="1:65" s="11" customFormat="1" ht="14.4" customHeight="1" x14ac:dyDescent="0.3">
      <c r="A212" s="8"/>
      <c r="B212" s="44"/>
      <c r="C212" s="110" t="s">
        <v>185</v>
      </c>
      <c r="D212" s="110" t="s">
        <v>81</v>
      </c>
      <c r="E212" s="111" t="s">
        <v>113</v>
      </c>
      <c r="F212" s="112" t="s">
        <v>114</v>
      </c>
      <c r="G212" s="113" t="s">
        <v>113</v>
      </c>
      <c r="H212" s="114">
        <v>1</v>
      </c>
      <c r="I212" s="115"/>
      <c r="J212" s="114">
        <f t="shared" si="50"/>
        <v>0</v>
      </c>
      <c r="K212" s="116"/>
      <c r="L212" s="9"/>
      <c r="M212" s="117" t="s">
        <v>9</v>
      </c>
      <c r="N212" s="118" t="s">
        <v>29</v>
      </c>
      <c r="O212" s="119"/>
      <c r="P212" s="120">
        <f t="shared" si="51"/>
        <v>0</v>
      </c>
      <c r="Q212" s="120">
        <v>0</v>
      </c>
      <c r="R212" s="120">
        <f t="shared" si="52"/>
        <v>0</v>
      </c>
      <c r="S212" s="120">
        <v>0</v>
      </c>
      <c r="T212" s="121">
        <f t="shared" si="53"/>
        <v>0</v>
      </c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R212" s="122" t="s">
        <v>84</v>
      </c>
      <c r="AT212" s="122" t="s">
        <v>81</v>
      </c>
      <c r="AU212" s="122" t="s">
        <v>85</v>
      </c>
      <c r="AY212" s="1" t="s">
        <v>78</v>
      </c>
      <c r="BE212" s="123">
        <f t="shared" si="54"/>
        <v>0</v>
      </c>
      <c r="BF212" s="123">
        <f t="shared" si="55"/>
        <v>0</v>
      </c>
      <c r="BG212" s="123">
        <f t="shared" si="56"/>
        <v>0</v>
      </c>
      <c r="BH212" s="123">
        <f t="shared" si="57"/>
        <v>0</v>
      </c>
      <c r="BI212" s="123">
        <f t="shared" si="58"/>
        <v>0</v>
      </c>
      <c r="BJ212" s="1" t="s">
        <v>85</v>
      </c>
      <c r="BK212" s="124">
        <f t="shared" si="59"/>
        <v>0</v>
      </c>
      <c r="BL212" s="1" t="s">
        <v>84</v>
      </c>
      <c r="BM212" s="122" t="s">
        <v>265</v>
      </c>
    </row>
    <row r="213" spans="1:65" s="11" customFormat="1" ht="14.4" customHeight="1" x14ac:dyDescent="0.3">
      <c r="A213" s="8"/>
      <c r="B213" s="44"/>
      <c r="C213" s="110" t="s">
        <v>266</v>
      </c>
      <c r="D213" s="110" t="s">
        <v>81</v>
      </c>
      <c r="E213" s="111" t="s">
        <v>117</v>
      </c>
      <c r="F213" s="112" t="s">
        <v>118</v>
      </c>
      <c r="G213" s="113" t="s">
        <v>113</v>
      </c>
      <c r="H213" s="114">
        <v>1</v>
      </c>
      <c r="I213" s="115"/>
      <c r="J213" s="114">
        <f t="shared" si="50"/>
        <v>0</v>
      </c>
      <c r="K213" s="116"/>
      <c r="L213" s="9"/>
      <c r="M213" s="117" t="s">
        <v>9</v>
      </c>
      <c r="N213" s="118" t="s">
        <v>29</v>
      </c>
      <c r="O213" s="119"/>
      <c r="P213" s="120">
        <f t="shared" si="51"/>
        <v>0</v>
      </c>
      <c r="Q213" s="120">
        <v>0</v>
      </c>
      <c r="R213" s="120">
        <f t="shared" si="52"/>
        <v>0</v>
      </c>
      <c r="S213" s="120">
        <v>0</v>
      </c>
      <c r="T213" s="121">
        <f t="shared" si="53"/>
        <v>0</v>
      </c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R213" s="122" t="s">
        <v>84</v>
      </c>
      <c r="AT213" s="122" t="s">
        <v>81</v>
      </c>
      <c r="AU213" s="122" t="s">
        <v>85</v>
      </c>
      <c r="AY213" s="1" t="s">
        <v>78</v>
      </c>
      <c r="BE213" s="123">
        <f t="shared" si="54"/>
        <v>0</v>
      </c>
      <c r="BF213" s="123">
        <f t="shared" si="55"/>
        <v>0</v>
      </c>
      <c r="BG213" s="123">
        <f t="shared" si="56"/>
        <v>0</v>
      </c>
      <c r="BH213" s="123">
        <f t="shared" si="57"/>
        <v>0</v>
      </c>
      <c r="BI213" s="123">
        <f t="shared" si="58"/>
        <v>0</v>
      </c>
      <c r="BJ213" s="1" t="s">
        <v>85</v>
      </c>
      <c r="BK213" s="124">
        <f t="shared" si="59"/>
        <v>0</v>
      </c>
      <c r="BL213" s="1" t="s">
        <v>84</v>
      </c>
      <c r="BM213" s="122" t="s">
        <v>267</v>
      </c>
    </row>
    <row r="214" spans="1:65" s="93" customFormat="1" ht="22.8" customHeight="1" x14ac:dyDescent="0.25">
      <c r="B214" s="94"/>
      <c r="C214" s="95"/>
      <c r="D214" s="96" t="s">
        <v>74</v>
      </c>
      <c r="E214" s="108" t="s">
        <v>268</v>
      </c>
      <c r="F214" s="108" t="s">
        <v>269</v>
      </c>
      <c r="G214" s="95"/>
      <c r="H214" s="95"/>
      <c r="I214" s="98"/>
      <c r="J214" s="109">
        <f>BK214</f>
        <v>0</v>
      </c>
      <c r="K214" s="95"/>
      <c r="L214" s="100"/>
      <c r="M214" s="101"/>
      <c r="N214" s="102"/>
      <c r="O214" s="102"/>
      <c r="P214" s="103">
        <f>SUM(P215:P225)</f>
        <v>0</v>
      </c>
      <c r="Q214" s="102"/>
      <c r="R214" s="103">
        <f>SUM(R215:R225)</f>
        <v>0</v>
      </c>
      <c r="S214" s="102"/>
      <c r="T214" s="104">
        <f>SUM(T215:T225)</f>
        <v>0</v>
      </c>
      <c r="AR214" s="105" t="s">
        <v>77</v>
      </c>
      <c r="AT214" s="106" t="s">
        <v>74</v>
      </c>
      <c r="AU214" s="106" t="s">
        <v>77</v>
      </c>
      <c r="AY214" s="105" t="s">
        <v>78</v>
      </c>
      <c r="BK214" s="107">
        <f>SUM(BK215:BK225)</f>
        <v>0</v>
      </c>
    </row>
    <row r="215" spans="1:65" s="11" customFormat="1" ht="34.200000000000003" x14ac:dyDescent="0.3">
      <c r="A215" s="8"/>
      <c r="B215" s="44"/>
      <c r="C215" s="110" t="s">
        <v>187</v>
      </c>
      <c r="D215" s="110" t="s">
        <v>81</v>
      </c>
      <c r="E215" s="111" t="s">
        <v>270</v>
      </c>
      <c r="F215" s="112" t="s">
        <v>595</v>
      </c>
      <c r="G215" s="113" t="s">
        <v>83</v>
      </c>
      <c r="H215" s="114">
        <v>1</v>
      </c>
      <c r="I215" s="115"/>
      <c r="J215" s="114">
        <f t="shared" ref="J215:J225" si="60">ROUND(I215*H215,3)</f>
        <v>0</v>
      </c>
      <c r="K215" s="116"/>
      <c r="L215" s="9"/>
      <c r="M215" s="117" t="s">
        <v>9</v>
      </c>
      <c r="N215" s="118" t="s">
        <v>29</v>
      </c>
      <c r="O215" s="119"/>
      <c r="P215" s="120">
        <f t="shared" ref="P215:P225" si="61">O215*H215</f>
        <v>0</v>
      </c>
      <c r="Q215" s="120">
        <v>0</v>
      </c>
      <c r="R215" s="120">
        <f t="shared" ref="R215:R225" si="62">Q215*H215</f>
        <v>0</v>
      </c>
      <c r="S215" s="120">
        <v>0</v>
      </c>
      <c r="T215" s="121">
        <f t="shared" ref="T215:T225" si="63">S215*H215</f>
        <v>0</v>
      </c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R215" s="122" t="s">
        <v>84</v>
      </c>
      <c r="AT215" s="122" t="s">
        <v>81</v>
      </c>
      <c r="AU215" s="122" t="s">
        <v>85</v>
      </c>
      <c r="AY215" s="1" t="s">
        <v>78</v>
      </c>
      <c r="BE215" s="123">
        <f t="shared" ref="BE215:BE225" si="64">IF(N215="základná",J215,0)</f>
        <v>0</v>
      </c>
      <c r="BF215" s="123">
        <f t="shared" ref="BF215:BF225" si="65">IF(N215="znížená",J215,0)</f>
        <v>0</v>
      </c>
      <c r="BG215" s="123">
        <f t="shared" ref="BG215:BG225" si="66">IF(N215="zákl. prenesená",J215,0)</f>
        <v>0</v>
      </c>
      <c r="BH215" s="123">
        <f t="shared" ref="BH215:BH225" si="67">IF(N215="zníž. prenesená",J215,0)</f>
        <v>0</v>
      </c>
      <c r="BI215" s="123">
        <f t="shared" ref="BI215:BI225" si="68">IF(N215="nulová",J215,0)</f>
        <v>0</v>
      </c>
      <c r="BJ215" s="1" t="s">
        <v>85</v>
      </c>
      <c r="BK215" s="124">
        <f t="shared" ref="BK215:BK225" si="69">ROUND(I215*H215,3)</f>
        <v>0</v>
      </c>
      <c r="BL215" s="1" t="s">
        <v>84</v>
      </c>
      <c r="BM215" s="122" t="s">
        <v>271</v>
      </c>
    </row>
    <row r="216" spans="1:65" s="11" customFormat="1" ht="45.6" x14ac:dyDescent="0.3">
      <c r="A216" s="8"/>
      <c r="B216" s="44"/>
      <c r="C216" s="110" t="s">
        <v>272</v>
      </c>
      <c r="D216" s="110" t="s">
        <v>81</v>
      </c>
      <c r="E216" s="111" t="s">
        <v>273</v>
      </c>
      <c r="F216" s="112" t="s">
        <v>601</v>
      </c>
      <c r="G216" s="113" t="s">
        <v>83</v>
      </c>
      <c r="H216" s="114">
        <v>1</v>
      </c>
      <c r="I216" s="115"/>
      <c r="J216" s="114">
        <f t="shared" si="60"/>
        <v>0</v>
      </c>
      <c r="K216" s="116"/>
      <c r="L216" s="9"/>
      <c r="M216" s="117" t="s">
        <v>9</v>
      </c>
      <c r="N216" s="118" t="s">
        <v>29</v>
      </c>
      <c r="O216" s="119"/>
      <c r="P216" s="120">
        <f t="shared" si="61"/>
        <v>0</v>
      </c>
      <c r="Q216" s="120">
        <v>0</v>
      </c>
      <c r="R216" s="120">
        <f t="shared" si="62"/>
        <v>0</v>
      </c>
      <c r="S216" s="120">
        <v>0</v>
      </c>
      <c r="T216" s="121">
        <f t="shared" si="63"/>
        <v>0</v>
      </c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R216" s="122" t="s">
        <v>84</v>
      </c>
      <c r="AT216" s="122" t="s">
        <v>81</v>
      </c>
      <c r="AU216" s="122" t="s">
        <v>85</v>
      </c>
      <c r="AY216" s="1" t="s">
        <v>78</v>
      </c>
      <c r="BE216" s="123">
        <f t="shared" si="64"/>
        <v>0</v>
      </c>
      <c r="BF216" s="123">
        <f t="shared" si="65"/>
        <v>0</v>
      </c>
      <c r="BG216" s="123">
        <f t="shared" si="66"/>
        <v>0</v>
      </c>
      <c r="BH216" s="123">
        <f t="shared" si="67"/>
        <v>0</v>
      </c>
      <c r="BI216" s="123">
        <f t="shared" si="68"/>
        <v>0</v>
      </c>
      <c r="BJ216" s="1" t="s">
        <v>85</v>
      </c>
      <c r="BK216" s="124">
        <f t="shared" si="69"/>
        <v>0</v>
      </c>
      <c r="BL216" s="1" t="s">
        <v>84</v>
      </c>
      <c r="BM216" s="122" t="s">
        <v>274</v>
      </c>
    </row>
    <row r="217" spans="1:65" s="11" customFormat="1" ht="34.200000000000003" x14ac:dyDescent="0.3">
      <c r="A217" s="8"/>
      <c r="B217" s="44"/>
      <c r="C217" s="110" t="s">
        <v>190</v>
      </c>
      <c r="D217" s="110" t="s">
        <v>81</v>
      </c>
      <c r="E217" s="111" t="s">
        <v>275</v>
      </c>
      <c r="F217" s="112" t="s">
        <v>602</v>
      </c>
      <c r="G217" s="113" t="s">
        <v>83</v>
      </c>
      <c r="H217" s="114">
        <v>88</v>
      </c>
      <c r="I217" s="115"/>
      <c r="J217" s="114">
        <f t="shared" si="60"/>
        <v>0</v>
      </c>
      <c r="K217" s="116"/>
      <c r="L217" s="9"/>
      <c r="M217" s="117" t="s">
        <v>9</v>
      </c>
      <c r="N217" s="118" t="s">
        <v>29</v>
      </c>
      <c r="O217" s="119"/>
      <c r="P217" s="120">
        <f t="shared" si="61"/>
        <v>0</v>
      </c>
      <c r="Q217" s="120">
        <v>0</v>
      </c>
      <c r="R217" s="120">
        <f t="shared" si="62"/>
        <v>0</v>
      </c>
      <c r="S217" s="120">
        <v>0</v>
      </c>
      <c r="T217" s="121">
        <f t="shared" si="63"/>
        <v>0</v>
      </c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R217" s="122" t="s">
        <v>84</v>
      </c>
      <c r="AT217" s="122" t="s">
        <v>81</v>
      </c>
      <c r="AU217" s="122" t="s">
        <v>85</v>
      </c>
      <c r="AY217" s="1" t="s">
        <v>78</v>
      </c>
      <c r="BE217" s="123">
        <f t="shared" si="64"/>
        <v>0</v>
      </c>
      <c r="BF217" s="123">
        <f t="shared" si="65"/>
        <v>0</v>
      </c>
      <c r="BG217" s="123">
        <f t="shared" si="66"/>
        <v>0</v>
      </c>
      <c r="BH217" s="123">
        <f t="shared" si="67"/>
        <v>0</v>
      </c>
      <c r="BI217" s="123">
        <f t="shared" si="68"/>
        <v>0</v>
      </c>
      <c r="BJ217" s="1" t="s">
        <v>85</v>
      </c>
      <c r="BK217" s="124">
        <f t="shared" si="69"/>
        <v>0</v>
      </c>
      <c r="BL217" s="1" t="s">
        <v>84</v>
      </c>
      <c r="BM217" s="122" t="s">
        <v>276</v>
      </c>
    </row>
    <row r="218" spans="1:65" s="11" customFormat="1" ht="34.200000000000003" x14ac:dyDescent="0.3">
      <c r="A218" s="8"/>
      <c r="B218" s="44"/>
      <c r="C218" s="110" t="s">
        <v>192</v>
      </c>
      <c r="D218" s="110" t="s">
        <v>81</v>
      </c>
      <c r="E218" s="111" t="s">
        <v>277</v>
      </c>
      <c r="F218" s="112" t="s">
        <v>607</v>
      </c>
      <c r="G218" s="113" t="s">
        <v>83</v>
      </c>
      <c r="H218" s="114">
        <v>24</v>
      </c>
      <c r="I218" s="115"/>
      <c r="J218" s="114">
        <f t="shared" si="60"/>
        <v>0</v>
      </c>
      <c r="K218" s="116"/>
      <c r="L218" s="9"/>
      <c r="M218" s="117" t="s">
        <v>9</v>
      </c>
      <c r="N218" s="118" t="s">
        <v>29</v>
      </c>
      <c r="O218" s="119"/>
      <c r="P218" s="120">
        <f t="shared" si="61"/>
        <v>0</v>
      </c>
      <c r="Q218" s="120">
        <v>0</v>
      </c>
      <c r="R218" s="120">
        <f t="shared" si="62"/>
        <v>0</v>
      </c>
      <c r="S218" s="120">
        <v>0</v>
      </c>
      <c r="T218" s="121">
        <f t="shared" si="63"/>
        <v>0</v>
      </c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R218" s="122" t="s">
        <v>84</v>
      </c>
      <c r="AT218" s="122" t="s">
        <v>81</v>
      </c>
      <c r="AU218" s="122" t="s">
        <v>85</v>
      </c>
      <c r="AY218" s="1" t="s">
        <v>78</v>
      </c>
      <c r="BE218" s="123">
        <f t="shared" si="64"/>
        <v>0</v>
      </c>
      <c r="BF218" s="123">
        <f t="shared" si="65"/>
        <v>0</v>
      </c>
      <c r="BG218" s="123">
        <f t="shared" si="66"/>
        <v>0</v>
      </c>
      <c r="BH218" s="123">
        <f t="shared" si="67"/>
        <v>0</v>
      </c>
      <c r="BI218" s="123">
        <f t="shared" si="68"/>
        <v>0</v>
      </c>
      <c r="BJ218" s="1" t="s">
        <v>85</v>
      </c>
      <c r="BK218" s="124">
        <f t="shared" si="69"/>
        <v>0</v>
      </c>
      <c r="BL218" s="1" t="s">
        <v>84</v>
      </c>
      <c r="BM218" s="122" t="s">
        <v>278</v>
      </c>
    </row>
    <row r="219" spans="1:65" s="11" customFormat="1" ht="34.200000000000003" x14ac:dyDescent="0.3">
      <c r="A219" s="8"/>
      <c r="B219" s="44"/>
      <c r="C219" s="110" t="s">
        <v>279</v>
      </c>
      <c r="D219" s="110" t="s">
        <v>81</v>
      </c>
      <c r="E219" s="111" t="s">
        <v>280</v>
      </c>
      <c r="F219" s="112" t="s">
        <v>609</v>
      </c>
      <c r="G219" s="113" t="s">
        <v>83</v>
      </c>
      <c r="H219" s="114">
        <v>88</v>
      </c>
      <c r="I219" s="115"/>
      <c r="J219" s="114">
        <f t="shared" si="60"/>
        <v>0</v>
      </c>
      <c r="K219" s="116"/>
      <c r="L219" s="9"/>
      <c r="M219" s="117" t="s">
        <v>9</v>
      </c>
      <c r="N219" s="118" t="s">
        <v>29</v>
      </c>
      <c r="O219" s="119"/>
      <c r="P219" s="120">
        <f t="shared" si="61"/>
        <v>0</v>
      </c>
      <c r="Q219" s="120">
        <v>0</v>
      </c>
      <c r="R219" s="120">
        <f t="shared" si="62"/>
        <v>0</v>
      </c>
      <c r="S219" s="120">
        <v>0</v>
      </c>
      <c r="T219" s="121">
        <f t="shared" si="63"/>
        <v>0</v>
      </c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R219" s="122" t="s">
        <v>84</v>
      </c>
      <c r="AT219" s="122" t="s">
        <v>81</v>
      </c>
      <c r="AU219" s="122" t="s">
        <v>85</v>
      </c>
      <c r="AY219" s="1" t="s">
        <v>78</v>
      </c>
      <c r="BE219" s="123">
        <f t="shared" si="64"/>
        <v>0</v>
      </c>
      <c r="BF219" s="123">
        <f t="shared" si="65"/>
        <v>0</v>
      </c>
      <c r="BG219" s="123">
        <f t="shared" si="66"/>
        <v>0</v>
      </c>
      <c r="BH219" s="123">
        <f t="shared" si="67"/>
        <v>0</v>
      </c>
      <c r="BI219" s="123">
        <f t="shared" si="68"/>
        <v>0</v>
      </c>
      <c r="BJ219" s="1" t="s">
        <v>85</v>
      </c>
      <c r="BK219" s="124">
        <f t="shared" si="69"/>
        <v>0</v>
      </c>
      <c r="BL219" s="1" t="s">
        <v>84</v>
      </c>
      <c r="BM219" s="122" t="s">
        <v>281</v>
      </c>
    </row>
    <row r="220" spans="1:65" s="11" customFormat="1" ht="14.4" customHeight="1" x14ac:dyDescent="0.3">
      <c r="A220" s="8"/>
      <c r="B220" s="44"/>
      <c r="C220" s="110" t="s">
        <v>195</v>
      </c>
      <c r="D220" s="110" t="s">
        <v>81</v>
      </c>
      <c r="E220" s="111" t="s">
        <v>282</v>
      </c>
      <c r="F220" s="112" t="s">
        <v>100</v>
      </c>
      <c r="G220" s="113" t="s">
        <v>83</v>
      </c>
      <c r="H220" s="114">
        <v>8</v>
      </c>
      <c r="I220" s="115"/>
      <c r="J220" s="114">
        <f t="shared" si="60"/>
        <v>0</v>
      </c>
      <c r="K220" s="116"/>
      <c r="L220" s="9"/>
      <c r="M220" s="117" t="s">
        <v>9</v>
      </c>
      <c r="N220" s="118" t="s">
        <v>29</v>
      </c>
      <c r="O220" s="119"/>
      <c r="P220" s="120">
        <f t="shared" si="61"/>
        <v>0</v>
      </c>
      <c r="Q220" s="120">
        <v>0</v>
      </c>
      <c r="R220" s="120">
        <f t="shared" si="62"/>
        <v>0</v>
      </c>
      <c r="S220" s="120">
        <v>0</v>
      </c>
      <c r="T220" s="121">
        <f t="shared" si="63"/>
        <v>0</v>
      </c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R220" s="122" t="s">
        <v>84</v>
      </c>
      <c r="AT220" s="122" t="s">
        <v>81</v>
      </c>
      <c r="AU220" s="122" t="s">
        <v>85</v>
      </c>
      <c r="AY220" s="1" t="s">
        <v>78</v>
      </c>
      <c r="BE220" s="123">
        <f t="shared" si="64"/>
        <v>0</v>
      </c>
      <c r="BF220" s="123">
        <f t="shared" si="65"/>
        <v>0</v>
      </c>
      <c r="BG220" s="123">
        <f t="shared" si="66"/>
        <v>0</v>
      </c>
      <c r="BH220" s="123">
        <f t="shared" si="67"/>
        <v>0</v>
      </c>
      <c r="BI220" s="123">
        <f t="shared" si="68"/>
        <v>0</v>
      </c>
      <c r="BJ220" s="1" t="s">
        <v>85</v>
      </c>
      <c r="BK220" s="124">
        <f t="shared" si="69"/>
        <v>0</v>
      </c>
      <c r="BL220" s="1" t="s">
        <v>84</v>
      </c>
      <c r="BM220" s="122" t="s">
        <v>283</v>
      </c>
    </row>
    <row r="221" spans="1:65" s="11" customFormat="1" ht="14.4" customHeight="1" x14ac:dyDescent="0.3">
      <c r="A221" s="8"/>
      <c r="B221" s="44"/>
      <c r="C221" s="110" t="s">
        <v>284</v>
      </c>
      <c r="D221" s="110" t="s">
        <v>81</v>
      </c>
      <c r="E221" s="111" t="s">
        <v>285</v>
      </c>
      <c r="F221" s="112" t="s">
        <v>104</v>
      </c>
      <c r="G221" s="113" t="s">
        <v>83</v>
      </c>
      <c r="H221" s="114">
        <v>1</v>
      </c>
      <c r="I221" s="115"/>
      <c r="J221" s="114">
        <f t="shared" si="60"/>
        <v>0</v>
      </c>
      <c r="K221" s="116"/>
      <c r="L221" s="9"/>
      <c r="M221" s="117" t="s">
        <v>9</v>
      </c>
      <c r="N221" s="118" t="s">
        <v>29</v>
      </c>
      <c r="O221" s="119"/>
      <c r="P221" s="120">
        <f t="shared" si="61"/>
        <v>0</v>
      </c>
      <c r="Q221" s="120">
        <v>0</v>
      </c>
      <c r="R221" s="120">
        <f t="shared" si="62"/>
        <v>0</v>
      </c>
      <c r="S221" s="120">
        <v>0</v>
      </c>
      <c r="T221" s="121">
        <f t="shared" si="63"/>
        <v>0</v>
      </c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R221" s="122" t="s">
        <v>84</v>
      </c>
      <c r="AT221" s="122" t="s">
        <v>81</v>
      </c>
      <c r="AU221" s="122" t="s">
        <v>85</v>
      </c>
      <c r="AY221" s="1" t="s">
        <v>78</v>
      </c>
      <c r="BE221" s="123">
        <f t="shared" si="64"/>
        <v>0</v>
      </c>
      <c r="BF221" s="123">
        <f t="shared" si="65"/>
        <v>0</v>
      </c>
      <c r="BG221" s="123">
        <f t="shared" si="66"/>
        <v>0</v>
      </c>
      <c r="BH221" s="123">
        <f t="shared" si="67"/>
        <v>0</v>
      </c>
      <c r="BI221" s="123">
        <f t="shared" si="68"/>
        <v>0</v>
      </c>
      <c r="BJ221" s="1" t="s">
        <v>85</v>
      </c>
      <c r="BK221" s="124">
        <f t="shared" si="69"/>
        <v>0</v>
      </c>
      <c r="BL221" s="1" t="s">
        <v>84</v>
      </c>
      <c r="BM221" s="122" t="s">
        <v>286</v>
      </c>
    </row>
    <row r="222" spans="1:65" s="11" customFormat="1" ht="14.4" customHeight="1" x14ac:dyDescent="0.3">
      <c r="A222" s="8"/>
      <c r="B222" s="44"/>
      <c r="C222" s="110" t="s">
        <v>197</v>
      </c>
      <c r="D222" s="110" t="s">
        <v>81</v>
      </c>
      <c r="E222" s="111" t="s">
        <v>287</v>
      </c>
      <c r="F222" s="112" t="s">
        <v>107</v>
      </c>
      <c r="G222" s="113" t="s">
        <v>108</v>
      </c>
      <c r="H222" s="114">
        <v>600</v>
      </c>
      <c r="I222" s="115"/>
      <c r="J222" s="114">
        <f t="shared" si="60"/>
        <v>0</v>
      </c>
      <c r="K222" s="116"/>
      <c r="L222" s="9"/>
      <c r="M222" s="117" t="s">
        <v>9</v>
      </c>
      <c r="N222" s="118" t="s">
        <v>29</v>
      </c>
      <c r="O222" s="119"/>
      <c r="P222" s="120">
        <f t="shared" si="61"/>
        <v>0</v>
      </c>
      <c r="Q222" s="120">
        <v>0</v>
      </c>
      <c r="R222" s="120">
        <f t="shared" si="62"/>
        <v>0</v>
      </c>
      <c r="S222" s="120">
        <v>0</v>
      </c>
      <c r="T222" s="121">
        <f t="shared" si="63"/>
        <v>0</v>
      </c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R222" s="122" t="s">
        <v>84</v>
      </c>
      <c r="AT222" s="122" t="s">
        <v>81</v>
      </c>
      <c r="AU222" s="122" t="s">
        <v>85</v>
      </c>
      <c r="AY222" s="1" t="s">
        <v>78</v>
      </c>
      <c r="BE222" s="123">
        <f t="shared" si="64"/>
        <v>0</v>
      </c>
      <c r="BF222" s="123">
        <f t="shared" si="65"/>
        <v>0</v>
      </c>
      <c r="BG222" s="123">
        <f t="shared" si="66"/>
        <v>0</v>
      </c>
      <c r="BH222" s="123">
        <f t="shared" si="67"/>
        <v>0</v>
      </c>
      <c r="BI222" s="123">
        <f t="shared" si="68"/>
        <v>0</v>
      </c>
      <c r="BJ222" s="1" t="s">
        <v>85</v>
      </c>
      <c r="BK222" s="124">
        <f t="shared" si="69"/>
        <v>0</v>
      </c>
      <c r="BL222" s="1" t="s">
        <v>84</v>
      </c>
      <c r="BM222" s="122" t="s">
        <v>288</v>
      </c>
    </row>
    <row r="223" spans="1:65" s="11" customFormat="1" ht="24.15" customHeight="1" x14ac:dyDescent="0.3">
      <c r="A223" s="8"/>
      <c r="B223" s="44"/>
      <c r="C223" s="110" t="s">
        <v>289</v>
      </c>
      <c r="D223" s="110" t="s">
        <v>81</v>
      </c>
      <c r="E223" s="111" t="s">
        <v>290</v>
      </c>
      <c r="F223" s="112" t="s">
        <v>596</v>
      </c>
      <c r="G223" s="113" t="s">
        <v>83</v>
      </c>
      <c r="H223" s="114">
        <v>1</v>
      </c>
      <c r="I223" s="115"/>
      <c r="J223" s="114">
        <f t="shared" si="60"/>
        <v>0</v>
      </c>
      <c r="K223" s="116"/>
      <c r="L223" s="9"/>
      <c r="M223" s="117" t="s">
        <v>9</v>
      </c>
      <c r="N223" s="118" t="s">
        <v>29</v>
      </c>
      <c r="O223" s="119"/>
      <c r="P223" s="120">
        <f t="shared" si="61"/>
        <v>0</v>
      </c>
      <c r="Q223" s="120">
        <v>0</v>
      </c>
      <c r="R223" s="120">
        <f t="shared" si="62"/>
        <v>0</v>
      </c>
      <c r="S223" s="120">
        <v>0</v>
      </c>
      <c r="T223" s="121">
        <f t="shared" si="63"/>
        <v>0</v>
      </c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R223" s="122" t="s">
        <v>84</v>
      </c>
      <c r="AT223" s="122" t="s">
        <v>81</v>
      </c>
      <c r="AU223" s="122" t="s">
        <v>85</v>
      </c>
      <c r="AY223" s="1" t="s">
        <v>78</v>
      </c>
      <c r="BE223" s="123">
        <f t="shared" si="64"/>
        <v>0</v>
      </c>
      <c r="BF223" s="123">
        <f t="shared" si="65"/>
        <v>0</v>
      </c>
      <c r="BG223" s="123">
        <f t="shared" si="66"/>
        <v>0</v>
      </c>
      <c r="BH223" s="123">
        <f t="shared" si="67"/>
        <v>0</v>
      </c>
      <c r="BI223" s="123">
        <f t="shared" si="68"/>
        <v>0</v>
      </c>
      <c r="BJ223" s="1" t="s">
        <v>85</v>
      </c>
      <c r="BK223" s="124">
        <f t="shared" si="69"/>
        <v>0</v>
      </c>
      <c r="BL223" s="1" t="s">
        <v>84</v>
      </c>
      <c r="BM223" s="122" t="s">
        <v>291</v>
      </c>
    </row>
    <row r="224" spans="1:65" s="11" customFormat="1" ht="14.4" customHeight="1" x14ac:dyDescent="0.3">
      <c r="A224" s="8"/>
      <c r="B224" s="44"/>
      <c r="C224" s="110" t="s">
        <v>200</v>
      </c>
      <c r="D224" s="110" t="s">
        <v>81</v>
      </c>
      <c r="E224" s="111" t="s">
        <v>113</v>
      </c>
      <c r="F224" s="112" t="s">
        <v>114</v>
      </c>
      <c r="G224" s="113" t="s">
        <v>113</v>
      </c>
      <c r="H224" s="114">
        <v>1</v>
      </c>
      <c r="I224" s="115"/>
      <c r="J224" s="114">
        <f t="shared" si="60"/>
        <v>0</v>
      </c>
      <c r="K224" s="116"/>
      <c r="L224" s="9"/>
      <c r="M224" s="117" t="s">
        <v>9</v>
      </c>
      <c r="N224" s="118" t="s">
        <v>29</v>
      </c>
      <c r="O224" s="119"/>
      <c r="P224" s="120">
        <f t="shared" si="61"/>
        <v>0</v>
      </c>
      <c r="Q224" s="120">
        <v>0</v>
      </c>
      <c r="R224" s="120">
        <f t="shared" si="62"/>
        <v>0</v>
      </c>
      <c r="S224" s="120">
        <v>0</v>
      </c>
      <c r="T224" s="121">
        <f t="shared" si="63"/>
        <v>0</v>
      </c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R224" s="122" t="s">
        <v>84</v>
      </c>
      <c r="AT224" s="122" t="s">
        <v>81</v>
      </c>
      <c r="AU224" s="122" t="s">
        <v>85</v>
      </c>
      <c r="AY224" s="1" t="s">
        <v>78</v>
      </c>
      <c r="BE224" s="123">
        <f t="shared" si="64"/>
        <v>0</v>
      </c>
      <c r="BF224" s="123">
        <f t="shared" si="65"/>
        <v>0</v>
      </c>
      <c r="BG224" s="123">
        <f t="shared" si="66"/>
        <v>0</v>
      </c>
      <c r="BH224" s="123">
        <f t="shared" si="67"/>
        <v>0</v>
      </c>
      <c r="BI224" s="123">
        <f t="shared" si="68"/>
        <v>0</v>
      </c>
      <c r="BJ224" s="1" t="s">
        <v>85</v>
      </c>
      <c r="BK224" s="124">
        <f t="shared" si="69"/>
        <v>0</v>
      </c>
      <c r="BL224" s="1" t="s">
        <v>84</v>
      </c>
      <c r="BM224" s="122" t="s">
        <v>292</v>
      </c>
    </row>
    <row r="225" spans="1:65" s="11" customFormat="1" ht="14.4" customHeight="1" x14ac:dyDescent="0.3">
      <c r="A225" s="8"/>
      <c r="B225" s="44"/>
      <c r="C225" s="110" t="s">
        <v>293</v>
      </c>
      <c r="D225" s="110" t="s">
        <v>81</v>
      </c>
      <c r="E225" s="111" t="s">
        <v>117</v>
      </c>
      <c r="F225" s="112" t="s">
        <v>118</v>
      </c>
      <c r="G225" s="113" t="s">
        <v>113</v>
      </c>
      <c r="H225" s="114">
        <v>1</v>
      </c>
      <c r="I225" s="115"/>
      <c r="J225" s="114">
        <f t="shared" si="60"/>
        <v>0</v>
      </c>
      <c r="K225" s="116"/>
      <c r="L225" s="9"/>
      <c r="M225" s="117" t="s">
        <v>9</v>
      </c>
      <c r="N225" s="118" t="s">
        <v>29</v>
      </c>
      <c r="O225" s="119"/>
      <c r="P225" s="120">
        <f t="shared" si="61"/>
        <v>0</v>
      </c>
      <c r="Q225" s="120">
        <v>0</v>
      </c>
      <c r="R225" s="120">
        <f t="shared" si="62"/>
        <v>0</v>
      </c>
      <c r="S225" s="120">
        <v>0</v>
      </c>
      <c r="T225" s="121">
        <f t="shared" si="63"/>
        <v>0</v>
      </c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R225" s="122" t="s">
        <v>84</v>
      </c>
      <c r="AT225" s="122" t="s">
        <v>81</v>
      </c>
      <c r="AU225" s="122" t="s">
        <v>85</v>
      </c>
      <c r="AY225" s="1" t="s">
        <v>78</v>
      </c>
      <c r="BE225" s="123">
        <f t="shared" si="64"/>
        <v>0</v>
      </c>
      <c r="BF225" s="123">
        <f t="shared" si="65"/>
        <v>0</v>
      </c>
      <c r="BG225" s="123">
        <f t="shared" si="66"/>
        <v>0</v>
      </c>
      <c r="BH225" s="123">
        <f t="shared" si="67"/>
        <v>0</v>
      </c>
      <c r="BI225" s="123">
        <f t="shared" si="68"/>
        <v>0</v>
      </c>
      <c r="BJ225" s="1" t="s">
        <v>85</v>
      </c>
      <c r="BK225" s="124">
        <f t="shared" si="69"/>
        <v>0</v>
      </c>
      <c r="BL225" s="1" t="s">
        <v>84</v>
      </c>
      <c r="BM225" s="122" t="s">
        <v>294</v>
      </c>
    </row>
    <row r="226" spans="1:65" s="93" customFormat="1" ht="22.8" customHeight="1" x14ac:dyDescent="0.25">
      <c r="B226" s="94"/>
      <c r="C226" s="95"/>
      <c r="D226" s="96" t="s">
        <v>74</v>
      </c>
      <c r="E226" s="108" t="s">
        <v>295</v>
      </c>
      <c r="F226" s="108" t="s">
        <v>296</v>
      </c>
      <c r="G226" s="95"/>
      <c r="H226" s="95"/>
      <c r="I226" s="98"/>
      <c r="J226" s="109">
        <f>BK226</f>
        <v>0</v>
      </c>
      <c r="K226" s="95"/>
      <c r="L226" s="100"/>
      <c r="M226" s="101"/>
      <c r="N226" s="102"/>
      <c r="O226" s="102"/>
      <c r="P226" s="103">
        <f>SUM(P227:P238)</f>
        <v>0</v>
      </c>
      <c r="Q226" s="102"/>
      <c r="R226" s="103">
        <f>SUM(R227:R238)</f>
        <v>0</v>
      </c>
      <c r="S226" s="102"/>
      <c r="T226" s="104">
        <f>SUM(T227:T238)</f>
        <v>0</v>
      </c>
      <c r="AR226" s="105" t="s">
        <v>77</v>
      </c>
      <c r="AT226" s="106" t="s">
        <v>74</v>
      </c>
      <c r="AU226" s="106" t="s">
        <v>77</v>
      </c>
      <c r="AY226" s="105" t="s">
        <v>78</v>
      </c>
      <c r="BK226" s="107">
        <f>SUM(BK227:BK238)</f>
        <v>0</v>
      </c>
    </row>
    <row r="227" spans="1:65" s="11" customFormat="1" ht="34.200000000000003" x14ac:dyDescent="0.3">
      <c r="A227" s="8"/>
      <c r="B227" s="44"/>
      <c r="C227" s="110" t="s">
        <v>202</v>
      </c>
      <c r="D227" s="110" t="s">
        <v>81</v>
      </c>
      <c r="E227" s="111" t="s">
        <v>297</v>
      </c>
      <c r="F227" s="112" t="s">
        <v>595</v>
      </c>
      <c r="G227" s="113" t="s">
        <v>83</v>
      </c>
      <c r="H227" s="114">
        <v>1</v>
      </c>
      <c r="I227" s="115"/>
      <c r="J227" s="114">
        <f t="shared" ref="J227:J238" si="70">ROUND(I227*H227,3)</f>
        <v>0</v>
      </c>
      <c r="K227" s="116"/>
      <c r="L227" s="9"/>
      <c r="M227" s="117" t="s">
        <v>9</v>
      </c>
      <c r="N227" s="118" t="s">
        <v>29</v>
      </c>
      <c r="O227" s="119"/>
      <c r="P227" s="120">
        <f t="shared" ref="P227:P238" si="71">O227*H227</f>
        <v>0</v>
      </c>
      <c r="Q227" s="120">
        <v>0</v>
      </c>
      <c r="R227" s="120">
        <f t="shared" ref="R227:R238" si="72">Q227*H227</f>
        <v>0</v>
      </c>
      <c r="S227" s="120">
        <v>0</v>
      </c>
      <c r="T227" s="121">
        <f t="shared" ref="T227:T238" si="73">S227*H227</f>
        <v>0</v>
      </c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R227" s="122" t="s">
        <v>84</v>
      </c>
      <c r="AT227" s="122" t="s">
        <v>81</v>
      </c>
      <c r="AU227" s="122" t="s">
        <v>85</v>
      </c>
      <c r="AY227" s="1" t="s">
        <v>78</v>
      </c>
      <c r="BE227" s="123">
        <f t="shared" ref="BE227:BE238" si="74">IF(N227="základná",J227,0)</f>
        <v>0</v>
      </c>
      <c r="BF227" s="123">
        <f t="shared" ref="BF227:BF238" si="75">IF(N227="znížená",J227,0)</f>
        <v>0</v>
      </c>
      <c r="BG227" s="123">
        <f t="shared" ref="BG227:BG238" si="76">IF(N227="zákl. prenesená",J227,0)</f>
        <v>0</v>
      </c>
      <c r="BH227" s="123">
        <f t="shared" ref="BH227:BH238" si="77">IF(N227="zníž. prenesená",J227,0)</f>
        <v>0</v>
      </c>
      <c r="BI227" s="123">
        <f t="shared" ref="BI227:BI238" si="78">IF(N227="nulová",J227,0)</f>
        <v>0</v>
      </c>
      <c r="BJ227" s="1" t="s">
        <v>85</v>
      </c>
      <c r="BK227" s="124">
        <f t="shared" ref="BK227:BK238" si="79">ROUND(I227*H227,3)</f>
        <v>0</v>
      </c>
      <c r="BL227" s="1" t="s">
        <v>84</v>
      </c>
      <c r="BM227" s="122" t="s">
        <v>298</v>
      </c>
    </row>
    <row r="228" spans="1:65" s="11" customFormat="1" ht="45.6" x14ac:dyDescent="0.3">
      <c r="A228" s="8"/>
      <c r="B228" s="44"/>
      <c r="C228" s="110" t="s">
        <v>299</v>
      </c>
      <c r="D228" s="110" t="s">
        <v>81</v>
      </c>
      <c r="E228" s="111" t="s">
        <v>300</v>
      </c>
      <c r="F228" s="112" t="s">
        <v>608</v>
      </c>
      <c r="G228" s="113" t="s">
        <v>83</v>
      </c>
      <c r="H228" s="114">
        <v>1</v>
      </c>
      <c r="I228" s="115"/>
      <c r="J228" s="114">
        <f t="shared" si="70"/>
        <v>0</v>
      </c>
      <c r="K228" s="116"/>
      <c r="L228" s="9"/>
      <c r="M228" s="117" t="s">
        <v>9</v>
      </c>
      <c r="N228" s="118" t="s">
        <v>29</v>
      </c>
      <c r="O228" s="119"/>
      <c r="P228" s="120">
        <f t="shared" si="71"/>
        <v>0</v>
      </c>
      <c r="Q228" s="120">
        <v>0</v>
      </c>
      <c r="R228" s="120">
        <f t="shared" si="72"/>
        <v>0</v>
      </c>
      <c r="S228" s="120">
        <v>0</v>
      </c>
      <c r="T228" s="121">
        <f t="shared" si="73"/>
        <v>0</v>
      </c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R228" s="122" t="s">
        <v>84</v>
      </c>
      <c r="AT228" s="122" t="s">
        <v>81</v>
      </c>
      <c r="AU228" s="122" t="s">
        <v>85</v>
      </c>
      <c r="AY228" s="1" t="s">
        <v>78</v>
      </c>
      <c r="BE228" s="123">
        <f t="shared" si="74"/>
        <v>0</v>
      </c>
      <c r="BF228" s="123">
        <f t="shared" si="75"/>
        <v>0</v>
      </c>
      <c r="BG228" s="123">
        <f t="shared" si="76"/>
        <v>0</v>
      </c>
      <c r="BH228" s="123">
        <f t="shared" si="77"/>
        <v>0</v>
      </c>
      <c r="BI228" s="123">
        <f t="shared" si="78"/>
        <v>0</v>
      </c>
      <c r="BJ228" s="1" t="s">
        <v>85</v>
      </c>
      <c r="BK228" s="124">
        <f t="shared" si="79"/>
        <v>0</v>
      </c>
      <c r="BL228" s="1" t="s">
        <v>84</v>
      </c>
      <c r="BM228" s="122" t="s">
        <v>301</v>
      </c>
    </row>
    <row r="229" spans="1:65" s="11" customFormat="1" ht="34.200000000000003" x14ac:dyDescent="0.3">
      <c r="A229" s="8"/>
      <c r="B229" s="44"/>
      <c r="C229" s="110" t="s">
        <v>205</v>
      </c>
      <c r="D229" s="110" t="s">
        <v>81</v>
      </c>
      <c r="E229" s="111" t="s">
        <v>302</v>
      </c>
      <c r="F229" s="112" t="s">
        <v>602</v>
      </c>
      <c r="G229" s="113" t="s">
        <v>83</v>
      </c>
      <c r="H229" s="114">
        <v>88</v>
      </c>
      <c r="I229" s="115"/>
      <c r="J229" s="114">
        <f t="shared" si="70"/>
        <v>0</v>
      </c>
      <c r="K229" s="116"/>
      <c r="L229" s="9"/>
      <c r="M229" s="117" t="s">
        <v>9</v>
      </c>
      <c r="N229" s="118" t="s">
        <v>29</v>
      </c>
      <c r="O229" s="119"/>
      <c r="P229" s="120">
        <f t="shared" si="71"/>
        <v>0</v>
      </c>
      <c r="Q229" s="120">
        <v>0</v>
      </c>
      <c r="R229" s="120">
        <f t="shared" si="72"/>
        <v>0</v>
      </c>
      <c r="S229" s="120">
        <v>0</v>
      </c>
      <c r="T229" s="121">
        <f t="shared" si="73"/>
        <v>0</v>
      </c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R229" s="122" t="s">
        <v>84</v>
      </c>
      <c r="AT229" s="122" t="s">
        <v>81</v>
      </c>
      <c r="AU229" s="122" t="s">
        <v>85</v>
      </c>
      <c r="AY229" s="1" t="s">
        <v>78</v>
      </c>
      <c r="BE229" s="123">
        <f t="shared" si="74"/>
        <v>0</v>
      </c>
      <c r="BF229" s="123">
        <f t="shared" si="75"/>
        <v>0</v>
      </c>
      <c r="BG229" s="123">
        <f t="shared" si="76"/>
        <v>0</v>
      </c>
      <c r="BH229" s="123">
        <f t="shared" si="77"/>
        <v>0</v>
      </c>
      <c r="BI229" s="123">
        <f t="shared" si="78"/>
        <v>0</v>
      </c>
      <c r="BJ229" s="1" t="s">
        <v>85</v>
      </c>
      <c r="BK229" s="124">
        <f t="shared" si="79"/>
        <v>0</v>
      </c>
      <c r="BL229" s="1" t="s">
        <v>84</v>
      </c>
      <c r="BM229" s="122" t="s">
        <v>303</v>
      </c>
    </row>
    <row r="230" spans="1:65" s="11" customFormat="1" ht="34.200000000000003" x14ac:dyDescent="0.3">
      <c r="A230" s="8"/>
      <c r="B230" s="44"/>
      <c r="C230" s="110" t="s">
        <v>209</v>
      </c>
      <c r="D230" s="110" t="s">
        <v>81</v>
      </c>
      <c r="E230" s="111" t="s">
        <v>304</v>
      </c>
      <c r="F230" s="112" t="s">
        <v>603</v>
      </c>
      <c r="G230" s="113" t="s">
        <v>83</v>
      </c>
      <c r="H230" s="114">
        <v>24</v>
      </c>
      <c r="I230" s="115"/>
      <c r="J230" s="114">
        <f t="shared" si="70"/>
        <v>0</v>
      </c>
      <c r="K230" s="116"/>
      <c r="L230" s="9"/>
      <c r="M230" s="117" t="s">
        <v>9</v>
      </c>
      <c r="N230" s="118" t="s">
        <v>29</v>
      </c>
      <c r="O230" s="119"/>
      <c r="P230" s="120">
        <f t="shared" si="71"/>
        <v>0</v>
      </c>
      <c r="Q230" s="120">
        <v>0</v>
      </c>
      <c r="R230" s="120">
        <f t="shared" si="72"/>
        <v>0</v>
      </c>
      <c r="S230" s="120">
        <v>0</v>
      </c>
      <c r="T230" s="121">
        <f t="shared" si="73"/>
        <v>0</v>
      </c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R230" s="122" t="s">
        <v>84</v>
      </c>
      <c r="AT230" s="122" t="s">
        <v>81</v>
      </c>
      <c r="AU230" s="122" t="s">
        <v>85</v>
      </c>
      <c r="AY230" s="1" t="s">
        <v>78</v>
      </c>
      <c r="BE230" s="123">
        <f t="shared" si="74"/>
        <v>0</v>
      </c>
      <c r="BF230" s="123">
        <f t="shared" si="75"/>
        <v>0</v>
      </c>
      <c r="BG230" s="123">
        <f t="shared" si="76"/>
        <v>0</v>
      </c>
      <c r="BH230" s="123">
        <f t="shared" si="77"/>
        <v>0</v>
      </c>
      <c r="BI230" s="123">
        <f t="shared" si="78"/>
        <v>0</v>
      </c>
      <c r="BJ230" s="1" t="s">
        <v>85</v>
      </c>
      <c r="BK230" s="124">
        <f t="shared" si="79"/>
        <v>0</v>
      </c>
      <c r="BL230" s="1" t="s">
        <v>84</v>
      </c>
      <c r="BM230" s="122" t="s">
        <v>305</v>
      </c>
    </row>
    <row r="231" spans="1:65" s="11" customFormat="1" ht="34.200000000000003" x14ac:dyDescent="0.3">
      <c r="A231" s="8"/>
      <c r="B231" s="44"/>
      <c r="C231" s="110" t="s">
        <v>306</v>
      </c>
      <c r="D231" s="110" t="s">
        <v>81</v>
      </c>
      <c r="E231" s="111" t="s">
        <v>307</v>
      </c>
      <c r="F231" s="112" t="s">
        <v>609</v>
      </c>
      <c r="G231" s="113" t="s">
        <v>83</v>
      </c>
      <c r="H231" s="114">
        <v>44</v>
      </c>
      <c r="I231" s="115"/>
      <c r="J231" s="114">
        <f t="shared" si="70"/>
        <v>0</v>
      </c>
      <c r="K231" s="116"/>
      <c r="L231" s="9"/>
      <c r="M231" s="117" t="s">
        <v>9</v>
      </c>
      <c r="N231" s="118" t="s">
        <v>29</v>
      </c>
      <c r="O231" s="119"/>
      <c r="P231" s="120">
        <f t="shared" si="71"/>
        <v>0</v>
      </c>
      <c r="Q231" s="120">
        <v>0</v>
      </c>
      <c r="R231" s="120">
        <f t="shared" si="72"/>
        <v>0</v>
      </c>
      <c r="S231" s="120">
        <v>0</v>
      </c>
      <c r="T231" s="121">
        <f t="shared" si="73"/>
        <v>0</v>
      </c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R231" s="122" t="s">
        <v>84</v>
      </c>
      <c r="AT231" s="122" t="s">
        <v>81</v>
      </c>
      <c r="AU231" s="122" t="s">
        <v>85</v>
      </c>
      <c r="AY231" s="1" t="s">
        <v>78</v>
      </c>
      <c r="BE231" s="123">
        <f t="shared" si="74"/>
        <v>0</v>
      </c>
      <c r="BF231" s="123">
        <f t="shared" si="75"/>
        <v>0</v>
      </c>
      <c r="BG231" s="123">
        <f t="shared" si="76"/>
        <v>0</v>
      </c>
      <c r="BH231" s="123">
        <f t="shared" si="77"/>
        <v>0</v>
      </c>
      <c r="BI231" s="123">
        <f t="shared" si="78"/>
        <v>0</v>
      </c>
      <c r="BJ231" s="1" t="s">
        <v>85</v>
      </c>
      <c r="BK231" s="124">
        <f t="shared" si="79"/>
        <v>0</v>
      </c>
      <c r="BL231" s="1" t="s">
        <v>84</v>
      </c>
      <c r="BM231" s="122" t="s">
        <v>308</v>
      </c>
    </row>
    <row r="232" spans="1:65" s="11" customFormat="1" ht="34.200000000000003" x14ac:dyDescent="0.3">
      <c r="A232" s="8"/>
      <c r="B232" s="44"/>
      <c r="C232" s="110" t="s">
        <v>212</v>
      </c>
      <c r="D232" s="110" t="s">
        <v>81</v>
      </c>
      <c r="E232" s="111" t="s">
        <v>309</v>
      </c>
      <c r="F232" s="112" t="s">
        <v>610</v>
      </c>
      <c r="G232" s="113" t="s">
        <v>83</v>
      </c>
      <c r="H232" s="114">
        <v>44</v>
      </c>
      <c r="I232" s="115"/>
      <c r="J232" s="114">
        <f t="shared" si="70"/>
        <v>0</v>
      </c>
      <c r="K232" s="116"/>
      <c r="L232" s="9"/>
      <c r="M232" s="117" t="s">
        <v>9</v>
      </c>
      <c r="N232" s="118" t="s">
        <v>29</v>
      </c>
      <c r="O232" s="119"/>
      <c r="P232" s="120">
        <f t="shared" si="71"/>
        <v>0</v>
      </c>
      <c r="Q232" s="120">
        <v>0</v>
      </c>
      <c r="R232" s="120">
        <f t="shared" si="72"/>
        <v>0</v>
      </c>
      <c r="S232" s="120">
        <v>0</v>
      </c>
      <c r="T232" s="121">
        <f t="shared" si="73"/>
        <v>0</v>
      </c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R232" s="122" t="s">
        <v>84</v>
      </c>
      <c r="AT232" s="122" t="s">
        <v>81</v>
      </c>
      <c r="AU232" s="122" t="s">
        <v>85</v>
      </c>
      <c r="AY232" s="1" t="s">
        <v>78</v>
      </c>
      <c r="BE232" s="123">
        <f t="shared" si="74"/>
        <v>0</v>
      </c>
      <c r="BF232" s="123">
        <f t="shared" si="75"/>
        <v>0</v>
      </c>
      <c r="BG232" s="123">
        <f t="shared" si="76"/>
        <v>0</v>
      </c>
      <c r="BH232" s="123">
        <f t="shared" si="77"/>
        <v>0</v>
      </c>
      <c r="BI232" s="123">
        <f t="shared" si="78"/>
        <v>0</v>
      </c>
      <c r="BJ232" s="1" t="s">
        <v>85</v>
      </c>
      <c r="BK232" s="124">
        <f t="shared" si="79"/>
        <v>0</v>
      </c>
      <c r="BL232" s="1" t="s">
        <v>84</v>
      </c>
      <c r="BM232" s="122" t="s">
        <v>310</v>
      </c>
    </row>
    <row r="233" spans="1:65" s="11" customFormat="1" ht="14.4" customHeight="1" x14ac:dyDescent="0.3">
      <c r="A233" s="8"/>
      <c r="B233" s="44"/>
      <c r="C233" s="110" t="s">
        <v>311</v>
      </c>
      <c r="D233" s="110" t="s">
        <v>81</v>
      </c>
      <c r="E233" s="111" t="s">
        <v>312</v>
      </c>
      <c r="F233" s="112" t="s">
        <v>100</v>
      </c>
      <c r="G233" s="113" t="s">
        <v>83</v>
      </c>
      <c r="H233" s="114">
        <v>8</v>
      </c>
      <c r="I233" s="115"/>
      <c r="J233" s="114">
        <f t="shared" si="70"/>
        <v>0</v>
      </c>
      <c r="K233" s="116"/>
      <c r="L233" s="9"/>
      <c r="M233" s="117" t="s">
        <v>9</v>
      </c>
      <c r="N233" s="118" t="s">
        <v>29</v>
      </c>
      <c r="O233" s="119"/>
      <c r="P233" s="120">
        <f t="shared" si="71"/>
        <v>0</v>
      </c>
      <c r="Q233" s="120">
        <v>0</v>
      </c>
      <c r="R233" s="120">
        <f t="shared" si="72"/>
        <v>0</v>
      </c>
      <c r="S233" s="120">
        <v>0</v>
      </c>
      <c r="T233" s="121">
        <f t="shared" si="73"/>
        <v>0</v>
      </c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R233" s="122" t="s">
        <v>84</v>
      </c>
      <c r="AT233" s="122" t="s">
        <v>81</v>
      </c>
      <c r="AU233" s="122" t="s">
        <v>85</v>
      </c>
      <c r="AY233" s="1" t="s">
        <v>78</v>
      </c>
      <c r="BE233" s="123">
        <f t="shared" si="74"/>
        <v>0</v>
      </c>
      <c r="BF233" s="123">
        <f t="shared" si="75"/>
        <v>0</v>
      </c>
      <c r="BG233" s="123">
        <f t="shared" si="76"/>
        <v>0</v>
      </c>
      <c r="BH233" s="123">
        <f t="shared" si="77"/>
        <v>0</v>
      </c>
      <c r="BI233" s="123">
        <f t="shared" si="78"/>
        <v>0</v>
      </c>
      <c r="BJ233" s="1" t="s">
        <v>85</v>
      </c>
      <c r="BK233" s="124">
        <f t="shared" si="79"/>
        <v>0</v>
      </c>
      <c r="BL233" s="1" t="s">
        <v>84</v>
      </c>
      <c r="BM233" s="122" t="s">
        <v>313</v>
      </c>
    </row>
    <row r="234" spans="1:65" s="11" customFormat="1" ht="14.4" customHeight="1" x14ac:dyDescent="0.3">
      <c r="A234" s="8"/>
      <c r="B234" s="44"/>
      <c r="C234" s="110" t="s">
        <v>214</v>
      </c>
      <c r="D234" s="110" t="s">
        <v>81</v>
      </c>
      <c r="E234" s="111" t="s">
        <v>314</v>
      </c>
      <c r="F234" s="112" t="s">
        <v>104</v>
      </c>
      <c r="G234" s="113" t="s">
        <v>83</v>
      </c>
      <c r="H234" s="114">
        <v>1</v>
      </c>
      <c r="I234" s="115"/>
      <c r="J234" s="114">
        <f t="shared" si="70"/>
        <v>0</v>
      </c>
      <c r="K234" s="116"/>
      <c r="L234" s="9"/>
      <c r="M234" s="117" t="s">
        <v>9</v>
      </c>
      <c r="N234" s="118" t="s">
        <v>29</v>
      </c>
      <c r="O234" s="119"/>
      <c r="P234" s="120">
        <f t="shared" si="71"/>
        <v>0</v>
      </c>
      <c r="Q234" s="120">
        <v>0</v>
      </c>
      <c r="R234" s="120">
        <f t="shared" si="72"/>
        <v>0</v>
      </c>
      <c r="S234" s="120">
        <v>0</v>
      </c>
      <c r="T234" s="121">
        <f t="shared" si="73"/>
        <v>0</v>
      </c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R234" s="122" t="s">
        <v>84</v>
      </c>
      <c r="AT234" s="122" t="s">
        <v>81</v>
      </c>
      <c r="AU234" s="122" t="s">
        <v>85</v>
      </c>
      <c r="AY234" s="1" t="s">
        <v>78</v>
      </c>
      <c r="BE234" s="123">
        <f t="shared" si="74"/>
        <v>0</v>
      </c>
      <c r="BF234" s="123">
        <f t="shared" si="75"/>
        <v>0</v>
      </c>
      <c r="BG234" s="123">
        <f t="shared" si="76"/>
        <v>0</v>
      </c>
      <c r="BH234" s="123">
        <f t="shared" si="77"/>
        <v>0</v>
      </c>
      <c r="BI234" s="123">
        <f t="shared" si="78"/>
        <v>0</v>
      </c>
      <c r="BJ234" s="1" t="s">
        <v>85</v>
      </c>
      <c r="BK234" s="124">
        <f t="shared" si="79"/>
        <v>0</v>
      </c>
      <c r="BL234" s="1" t="s">
        <v>84</v>
      </c>
      <c r="BM234" s="122" t="s">
        <v>315</v>
      </c>
    </row>
    <row r="235" spans="1:65" s="11" customFormat="1" ht="14.4" customHeight="1" x14ac:dyDescent="0.3">
      <c r="A235" s="8"/>
      <c r="B235" s="44"/>
      <c r="C235" s="110" t="s">
        <v>316</v>
      </c>
      <c r="D235" s="110" t="s">
        <v>81</v>
      </c>
      <c r="E235" s="111" t="s">
        <v>317</v>
      </c>
      <c r="F235" s="112" t="s">
        <v>107</v>
      </c>
      <c r="G235" s="113" t="s">
        <v>108</v>
      </c>
      <c r="H235" s="114">
        <v>600</v>
      </c>
      <c r="I235" s="115"/>
      <c r="J235" s="114">
        <f t="shared" si="70"/>
        <v>0</v>
      </c>
      <c r="K235" s="116"/>
      <c r="L235" s="9"/>
      <c r="M235" s="117" t="s">
        <v>9</v>
      </c>
      <c r="N235" s="118" t="s">
        <v>29</v>
      </c>
      <c r="O235" s="119"/>
      <c r="P235" s="120">
        <f t="shared" si="71"/>
        <v>0</v>
      </c>
      <c r="Q235" s="120">
        <v>0</v>
      </c>
      <c r="R235" s="120">
        <f t="shared" si="72"/>
        <v>0</v>
      </c>
      <c r="S235" s="120">
        <v>0</v>
      </c>
      <c r="T235" s="121">
        <f t="shared" si="73"/>
        <v>0</v>
      </c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R235" s="122" t="s">
        <v>84</v>
      </c>
      <c r="AT235" s="122" t="s">
        <v>81</v>
      </c>
      <c r="AU235" s="122" t="s">
        <v>85</v>
      </c>
      <c r="AY235" s="1" t="s">
        <v>78</v>
      </c>
      <c r="BE235" s="123">
        <f t="shared" si="74"/>
        <v>0</v>
      </c>
      <c r="BF235" s="123">
        <f t="shared" si="75"/>
        <v>0</v>
      </c>
      <c r="BG235" s="123">
        <f t="shared" si="76"/>
        <v>0</v>
      </c>
      <c r="BH235" s="123">
        <f t="shared" si="77"/>
        <v>0</v>
      </c>
      <c r="BI235" s="123">
        <f t="shared" si="78"/>
        <v>0</v>
      </c>
      <c r="BJ235" s="1" t="s">
        <v>85</v>
      </c>
      <c r="BK235" s="124">
        <f t="shared" si="79"/>
        <v>0</v>
      </c>
      <c r="BL235" s="1" t="s">
        <v>84</v>
      </c>
      <c r="BM235" s="122" t="s">
        <v>318</v>
      </c>
    </row>
    <row r="236" spans="1:65" s="11" customFormat="1" ht="24.15" customHeight="1" x14ac:dyDescent="0.3">
      <c r="A236" s="8"/>
      <c r="B236" s="44"/>
      <c r="C236" s="110" t="s">
        <v>216</v>
      </c>
      <c r="D236" s="110" t="s">
        <v>81</v>
      </c>
      <c r="E236" s="111" t="s">
        <v>319</v>
      </c>
      <c r="F236" s="112" t="s">
        <v>596</v>
      </c>
      <c r="G236" s="113" t="s">
        <v>83</v>
      </c>
      <c r="H236" s="114">
        <v>1</v>
      </c>
      <c r="I236" s="115"/>
      <c r="J236" s="114">
        <f t="shared" si="70"/>
        <v>0</v>
      </c>
      <c r="K236" s="116"/>
      <c r="L236" s="9"/>
      <c r="M236" s="117" t="s">
        <v>9</v>
      </c>
      <c r="N236" s="118" t="s">
        <v>29</v>
      </c>
      <c r="O236" s="119"/>
      <c r="P236" s="120">
        <f t="shared" si="71"/>
        <v>0</v>
      </c>
      <c r="Q236" s="120">
        <v>0</v>
      </c>
      <c r="R236" s="120">
        <f t="shared" si="72"/>
        <v>0</v>
      </c>
      <c r="S236" s="120">
        <v>0</v>
      </c>
      <c r="T236" s="121">
        <f t="shared" si="73"/>
        <v>0</v>
      </c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R236" s="122" t="s">
        <v>84</v>
      </c>
      <c r="AT236" s="122" t="s">
        <v>81</v>
      </c>
      <c r="AU236" s="122" t="s">
        <v>85</v>
      </c>
      <c r="AY236" s="1" t="s">
        <v>78</v>
      </c>
      <c r="BE236" s="123">
        <f t="shared" si="74"/>
        <v>0</v>
      </c>
      <c r="BF236" s="123">
        <f t="shared" si="75"/>
        <v>0</v>
      </c>
      <c r="BG236" s="123">
        <f t="shared" si="76"/>
        <v>0</v>
      </c>
      <c r="BH236" s="123">
        <f t="shared" si="77"/>
        <v>0</v>
      </c>
      <c r="BI236" s="123">
        <f t="shared" si="78"/>
        <v>0</v>
      </c>
      <c r="BJ236" s="1" t="s">
        <v>85</v>
      </c>
      <c r="BK236" s="124">
        <f t="shared" si="79"/>
        <v>0</v>
      </c>
      <c r="BL236" s="1" t="s">
        <v>84</v>
      </c>
      <c r="BM236" s="122" t="s">
        <v>320</v>
      </c>
    </row>
    <row r="237" spans="1:65" s="11" customFormat="1" ht="14.4" customHeight="1" x14ac:dyDescent="0.3">
      <c r="A237" s="8"/>
      <c r="B237" s="44"/>
      <c r="C237" s="110" t="s">
        <v>321</v>
      </c>
      <c r="D237" s="110" t="s">
        <v>81</v>
      </c>
      <c r="E237" s="111" t="s">
        <v>113</v>
      </c>
      <c r="F237" s="112" t="s">
        <v>114</v>
      </c>
      <c r="G237" s="113" t="s">
        <v>113</v>
      </c>
      <c r="H237" s="114">
        <v>1</v>
      </c>
      <c r="I237" s="115"/>
      <c r="J237" s="114">
        <f t="shared" si="70"/>
        <v>0</v>
      </c>
      <c r="K237" s="116"/>
      <c r="L237" s="9"/>
      <c r="M237" s="117" t="s">
        <v>9</v>
      </c>
      <c r="N237" s="118" t="s">
        <v>29</v>
      </c>
      <c r="O237" s="119"/>
      <c r="P237" s="120">
        <f t="shared" si="71"/>
        <v>0</v>
      </c>
      <c r="Q237" s="120">
        <v>0</v>
      </c>
      <c r="R237" s="120">
        <f t="shared" si="72"/>
        <v>0</v>
      </c>
      <c r="S237" s="120">
        <v>0</v>
      </c>
      <c r="T237" s="121">
        <f t="shared" si="73"/>
        <v>0</v>
      </c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R237" s="122" t="s">
        <v>84</v>
      </c>
      <c r="AT237" s="122" t="s">
        <v>81</v>
      </c>
      <c r="AU237" s="122" t="s">
        <v>85</v>
      </c>
      <c r="AY237" s="1" t="s">
        <v>78</v>
      </c>
      <c r="BE237" s="123">
        <f t="shared" si="74"/>
        <v>0</v>
      </c>
      <c r="BF237" s="123">
        <f t="shared" si="75"/>
        <v>0</v>
      </c>
      <c r="BG237" s="123">
        <f t="shared" si="76"/>
        <v>0</v>
      </c>
      <c r="BH237" s="123">
        <f t="shared" si="77"/>
        <v>0</v>
      </c>
      <c r="BI237" s="123">
        <f t="shared" si="78"/>
        <v>0</v>
      </c>
      <c r="BJ237" s="1" t="s">
        <v>85</v>
      </c>
      <c r="BK237" s="124">
        <f t="shared" si="79"/>
        <v>0</v>
      </c>
      <c r="BL237" s="1" t="s">
        <v>84</v>
      </c>
      <c r="BM237" s="122" t="s">
        <v>322</v>
      </c>
    </row>
    <row r="238" spans="1:65" s="11" customFormat="1" ht="14.4" customHeight="1" x14ac:dyDescent="0.3">
      <c r="A238" s="8"/>
      <c r="B238" s="44"/>
      <c r="C238" s="110" t="s">
        <v>219</v>
      </c>
      <c r="D238" s="110" t="s">
        <v>81</v>
      </c>
      <c r="E238" s="111" t="s">
        <v>117</v>
      </c>
      <c r="F238" s="112" t="s">
        <v>118</v>
      </c>
      <c r="G238" s="113" t="s">
        <v>113</v>
      </c>
      <c r="H238" s="114">
        <v>1</v>
      </c>
      <c r="I238" s="115"/>
      <c r="J238" s="114">
        <f t="shared" si="70"/>
        <v>0</v>
      </c>
      <c r="K238" s="116"/>
      <c r="L238" s="9"/>
      <c r="M238" s="117" t="s">
        <v>9</v>
      </c>
      <c r="N238" s="118" t="s">
        <v>29</v>
      </c>
      <c r="O238" s="119"/>
      <c r="P238" s="120">
        <f t="shared" si="71"/>
        <v>0</v>
      </c>
      <c r="Q238" s="120">
        <v>0</v>
      </c>
      <c r="R238" s="120">
        <f t="shared" si="72"/>
        <v>0</v>
      </c>
      <c r="S238" s="120">
        <v>0</v>
      </c>
      <c r="T238" s="121">
        <f t="shared" si="73"/>
        <v>0</v>
      </c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R238" s="122" t="s">
        <v>84</v>
      </c>
      <c r="AT238" s="122" t="s">
        <v>81</v>
      </c>
      <c r="AU238" s="122" t="s">
        <v>85</v>
      </c>
      <c r="AY238" s="1" t="s">
        <v>78</v>
      </c>
      <c r="BE238" s="123">
        <f t="shared" si="74"/>
        <v>0</v>
      </c>
      <c r="BF238" s="123">
        <f t="shared" si="75"/>
        <v>0</v>
      </c>
      <c r="BG238" s="123">
        <f t="shared" si="76"/>
        <v>0</v>
      </c>
      <c r="BH238" s="123">
        <f t="shared" si="77"/>
        <v>0</v>
      </c>
      <c r="BI238" s="123">
        <f t="shared" si="78"/>
        <v>0</v>
      </c>
      <c r="BJ238" s="1" t="s">
        <v>85</v>
      </c>
      <c r="BK238" s="124">
        <f t="shared" si="79"/>
        <v>0</v>
      </c>
      <c r="BL238" s="1" t="s">
        <v>84</v>
      </c>
      <c r="BM238" s="122" t="s">
        <v>323</v>
      </c>
    </row>
    <row r="239" spans="1:65" s="93" customFormat="1" ht="22.8" customHeight="1" x14ac:dyDescent="0.25">
      <c r="B239" s="94"/>
      <c r="C239" s="95"/>
      <c r="D239" s="96" t="s">
        <v>74</v>
      </c>
      <c r="E239" s="108" t="s">
        <v>324</v>
      </c>
      <c r="F239" s="108" t="s">
        <v>325</v>
      </c>
      <c r="G239" s="95"/>
      <c r="H239" s="95"/>
      <c r="I239" s="98"/>
      <c r="J239" s="109">
        <f>BK239</f>
        <v>0</v>
      </c>
      <c r="K239" s="95"/>
      <c r="L239" s="100"/>
      <c r="M239" s="101"/>
      <c r="N239" s="102"/>
      <c r="O239" s="102"/>
      <c r="P239" s="103">
        <f>SUM(P240:P251)</f>
        <v>0</v>
      </c>
      <c r="Q239" s="102"/>
      <c r="R239" s="103">
        <f>SUM(R240:R251)</f>
        <v>0</v>
      </c>
      <c r="S239" s="102"/>
      <c r="T239" s="104">
        <f>SUM(T240:T251)</f>
        <v>0</v>
      </c>
      <c r="AR239" s="105" t="s">
        <v>77</v>
      </c>
      <c r="AT239" s="106" t="s">
        <v>74</v>
      </c>
      <c r="AU239" s="106" t="s">
        <v>77</v>
      </c>
      <c r="AY239" s="105" t="s">
        <v>78</v>
      </c>
      <c r="BK239" s="107">
        <f>SUM(BK240:BK251)</f>
        <v>0</v>
      </c>
    </row>
    <row r="240" spans="1:65" s="11" customFormat="1" ht="34.200000000000003" x14ac:dyDescent="0.3">
      <c r="A240" s="8"/>
      <c r="B240" s="44"/>
      <c r="C240" s="110" t="s">
        <v>326</v>
      </c>
      <c r="D240" s="110" t="s">
        <v>81</v>
      </c>
      <c r="E240" s="111" t="s">
        <v>327</v>
      </c>
      <c r="F240" s="112" t="s">
        <v>595</v>
      </c>
      <c r="G240" s="113" t="s">
        <v>83</v>
      </c>
      <c r="H240" s="114">
        <v>1</v>
      </c>
      <c r="I240" s="115"/>
      <c r="J240" s="114">
        <f t="shared" ref="J240:J251" si="80">ROUND(I240*H240,3)</f>
        <v>0</v>
      </c>
      <c r="K240" s="116"/>
      <c r="L240" s="9"/>
      <c r="M240" s="117" t="s">
        <v>9</v>
      </c>
      <c r="N240" s="118" t="s">
        <v>29</v>
      </c>
      <c r="O240" s="119"/>
      <c r="P240" s="120">
        <f t="shared" ref="P240:P251" si="81">O240*H240</f>
        <v>0</v>
      </c>
      <c r="Q240" s="120">
        <v>0</v>
      </c>
      <c r="R240" s="120">
        <f t="shared" ref="R240:R251" si="82">Q240*H240</f>
        <v>0</v>
      </c>
      <c r="S240" s="120">
        <v>0</v>
      </c>
      <c r="T240" s="121">
        <f t="shared" ref="T240:T251" si="83">S240*H240</f>
        <v>0</v>
      </c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R240" s="122" t="s">
        <v>84</v>
      </c>
      <c r="AT240" s="122" t="s">
        <v>81</v>
      </c>
      <c r="AU240" s="122" t="s">
        <v>85</v>
      </c>
      <c r="AY240" s="1" t="s">
        <v>78</v>
      </c>
      <c r="BE240" s="123">
        <f t="shared" ref="BE240:BE251" si="84">IF(N240="základná",J240,0)</f>
        <v>0</v>
      </c>
      <c r="BF240" s="123">
        <f t="shared" ref="BF240:BF251" si="85">IF(N240="znížená",J240,0)</f>
        <v>0</v>
      </c>
      <c r="BG240" s="123">
        <f t="shared" ref="BG240:BG251" si="86">IF(N240="zákl. prenesená",J240,0)</f>
        <v>0</v>
      </c>
      <c r="BH240" s="123">
        <f t="shared" ref="BH240:BH251" si="87">IF(N240="zníž. prenesená",J240,0)</f>
        <v>0</v>
      </c>
      <c r="BI240" s="123">
        <f t="shared" ref="BI240:BI251" si="88">IF(N240="nulová",J240,0)</f>
        <v>0</v>
      </c>
      <c r="BJ240" s="1" t="s">
        <v>85</v>
      </c>
      <c r="BK240" s="124">
        <f t="shared" ref="BK240:BK251" si="89">ROUND(I240*H240,3)</f>
        <v>0</v>
      </c>
      <c r="BL240" s="1" t="s">
        <v>84</v>
      </c>
      <c r="BM240" s="122" t="s">
        <v>328</v>
      </c>
    </row>
    <row r="241" spans="1:65" s="11" customFormat="1" ht="45.6" x14ac:dyDescent="0.3">
      <c r="A241" s="8"/>
      <c r="B241" s="44"/>
      <c r="C241" s="110" t="s">
        <v>221</v>
      </c>
      <c r="D241" s="110" t="s">
        <v>81</v>
      </c>
      <c r="E241" s="111" t="s">
        <v>329</v>
      </c>
      <c r="F241" s="112" t="s">
        <v>601</v>
      </c>
      <c r="G241" s="113" t="s">
        <v>83</v>
      </c>
      <c r="H241" s="114">
        <v>1</v>
      </c>
      <c r="I241" s="115"/>
      <c r="J241" s="114">
        <f t="shared" si="80"/>
        <v>0</v>
      </c>
      <c r="K241" s="116"/>
      <c r="L241" s="9"/>
      <c r="M241" s="117" t="s">
        <v>9</v>
      </c>
      <c r="N241" s="118" t="s">
        <v>29</v>
      </c>
      <c r="O241" s="119"/>
      <c r="P241" s="120">
        <f t="shared" si="81"/>
        <v>0</v>
      </c>
      <c r="Q241" s="120">
        <v>0</v>
      </c>
      <c r="R241" s="120">
        <f t="shared" si="82"/>
        <v>0</v>
      </c>
      <c r="S241" s="120">
        <v>0</v>
      </c>
      <c r="T241" s="121">
        <f t="shared" si="83"/>
        <v>0</v>
      </c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R241" s="122" t="s">
        <v>84</v>
      </c>
      <c r="AT241" s="122" t="s">
        <v>81</v>
      </c>
      <c r="AU241" s="122" t="s">
        <v>85</v>
      </c>
      <c r="AY241" s="1" t="s">
        <v>78</v>
      </c>
      <c r="BE241" s="123">
        <f t="shared" si="84"/>
        <v>0</v>
      </c>
      <c r="BF241" s="123">
        <f t="shared" si="85"/>
        <v>0</v>
      </c>
      <c r="BG241" s="123">
        <f t="shared" si="86"/>
        <v>0</v>
      </c>
      <c r="BH241" s="123">
        <f t="shared" si="87"/>
        <v>0</v>
      </c>
      <c r="BI241" s="123">
        <f t="shared" si="88"/>
        <v>0</v>
      </c>
      <c r="BJ241" s="1" t="s">
        <v>85</v>
      </c>
      <c r="BK241" s="124">
        <f t="shared" si="89"/>
        <v>0</v>
      </c>
      <c r="BL241" s="1" t="s">
        <v>84</v>
      </c>
      <c r="BM241" s="122" t="s">
        <v>330</v>
      </c>
    </row>
    <row r="242" spans="1:65" s="11" customFormat="1" ht="34.200000000000003" x14ac:dyDescent="0.3">
      <c r="A242" s="8"/>
      <c r="B242" s="44"/>
      <c r="C242" s="110" t="s">
        <v>331</v>
      </c>
      <c r="D242" s="110" t="s">
        <v>81</v>
      </c>
      <c r="E242" s="111" t="s">
        <v>332</v>
      </c>
      <c r="F242" s="112" t="s">
        <v>605</v>
      </c>
      <c r="G242" s="113" t="s">
        <v>83</v>
      </c>
      <c r="H242" s="114">
        <v>88</v>
      </c>
      <c r="I242" s="115"/>
      <c r="J242" s="114">
        <f t="shared" si="80"/>
        <v>0</v>
      </c>
      <c r="K242" s="116"/>
      <c r="L242" s="9"/>
      <c r="M242" s="117" t="s">
        <v>9</v>
      </c>
      <c r="N242" s="118" t="s">
        <v>29</v>
      </c>
      <c r="O242" s="119"/>
      <c r="P242" s="120">
        <f t="shared" si="81"/>
        <v>0</v>
      </c>
      <c r="Q242" s="120">
        <v>0</v>
      </c>
      <c r="R242" s="120">
        <f t="shared" si="82"/>
        <v>0</v>
      </c>
      <c r="S242" s="120">
        <v>0</v>
      </c>
      <c r="T242" s="121">
        <f t="shared" si="83"/>
        <v>0</v>
      </c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R242" s="122" t="s">
        <v>84</v>
      </c>
      <c r="AT242" s="122" t="s">
        <v>81</v>
      </c>
      <c r="AU242" s="122" t="s">
        <v>85</v>
      </c>
      <c r="AY242" s="1" t="s">
        <v>78</v>
      </c>
      <c r="BE242" s="123">
        <f t="shared" si="84"/>
        <v>0</v>
      </c>
      <c r="BF242" s="123">
        <f t="shared" si="85"/>
        <v>0</v>
      </c>
      <c r="BG242" s="123">
        <f t="shared" si="86"/>
        <v>0</v>
      </c>
      <c r="BH242" s="123">
        <f t="shared" si="87"/>
        <v>0</v>
      </c>
      <c r="BI242" s="123">
        <f t="shared" si="88"/>
        <v>0</v>
      </c>
      <c r="BJ242" s="1" t="s">
        <v>85</v>
      </c>
      <c r="BK242" s="124">
        <f t="shared" si="89"/>
        <v>0</v>
      </c>
      <c r="BL242" s="1" t="s">
        <v>84</v>
      </c>
      <c r="BM242" s="122" t="s">
        <v>333</v>
      </c>
    </row>
    <row r="243" spans="1:65" s="11" customFormat="1" ht="34.200000000000003" x14ac:dyDescent="0.3">
      <c r="A243" s="8"/>
      <c r="B243" s="44"/>
      <c r="C243" s="110" t="s">
        <v>334</v>
      </c>
      <c r="D243" s="110" t="s">
        <v>81</v>
      </c>
      <c r="E243" s="111" t="s">
        <v>335</v>
      </c>
      <c r="F243" s="112" t="s">
        <v>607</v>
      </c>
      <c r="G243" s="113" t="s">
        <v>83</v>
      </c>
      <c r="H243" s="114">
        <v>24</v>
      </c>
      <c r="I243" s="115"/>
      <c r="J243" s="114">
        <f t="shared" si="80"/>
        <v>0</v>
      </c>
      <c r="K243" s="116"/>
      <c r="L243" s="9"/>
      <c r="M243" s="117" t="s">
        <v>9</v>
      </c>
      <c r="N243" s="118" t="s">
        <v>29</v>
      </c>
      <c r="O243" s="119"/>
      <c r="P243" s="120">
        <f t="shared" si="81"/>
        <v>0</v>
      </c>
      <c r="Q243" s="120">
        <v>0</v>
      </c>
      <c r="R243" s="120">
        <f t="shared" si="82"/>
        <v>0</v>
      </c>
      <c r="S243" s="120">
        <v>0</v>
      </c>
      <c r="T243" s="121">
        <f t="shared" si="83"/>
        <v>0</v>
      </c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R243" s="122" t="s">
        <v>84</v>
      </c>
      <c r="AT243" s="122" t="s">
        <v>81</v>
      </c>
      <c r="AU243" s="122" t="s">
        <v>85</v>
      </c>
      <c r="AY243" s="1" t="s">
        <v>78</v>
      </c>
      <c r="BE243" s="123">
        <f t="shared" si="84"/>
        <v>0</v>
      </c>
      <c r="BF243" s="123">
        <f t="shared" si="85"/>
        <v>0</v>
      </c>
      <c r="BG243" s="123">
        <f t="shared" si="86"/>
        <v>0</v>
      </c>
      <c r="BH243" s="123">
        <f t="shared" si="87"/>
        <v>0</v>
      </c>
      <c r="BI243" s="123">
        <f t="shared" si="88"/>
        <v>0</v>
      </c>
      <c r="BJ243" s="1" t="s">
        <v>85</v>
      </c>
      <c r="BK243" s="124">
        <f t="shared" si="89"/>
        <v>0</v>
      </c>
      <c r="BL243" s="1" t="s">
        <v>84</v>
      </c>
      <c r="BM243" s="122" t="s">
        <v>336</v>
      </c>
    </row>
    <row r="244" spans="1:65" s="11" customFormat="1" ht="34.200000000000003" x14ac:dyDescent="0.3">
      <c r="A244" s="8"/>
      <c r="B244" s="44"/>
      <c r="C244" s="110" t="s">
        <v>226</v>
      </c>
      <c r="D244" s="110" t="s">
        <v>81</v>
      </c>
      <c r="E244" s="111" t="s">
        <v>337</v>
      </c>
      <c r="F244" s="112" t="s">
        <v>610</v>
      </c>
      <c r="G244" s="113" t="s">
        <v>83</v>
      </c>
      <c r="H244" s="114">
        <v>148</v>
      </c>
      <c r="I244" s="115"/>
      <c r="J244" s="114">
        <f t="shared" si="80"/>
        <v>0</v>
      </c>
      <c r="K244" s="116"/>
      <c r="L244" s="9"/>
      <c r="M244" s="117" t="s">
        <v>9</v>
      </c>
      <c r="N244" s="118" t="s">
        <v>29</v>
      </c>
      <c r="O244" s="119"/>
      <c r="P244" s="120">
        <f t="shared" si="81"/>
        <v>0</v>
      </c>
      <c r="Q244" s="120">
        <v>0</v>
      </c>
      <c r="R244" s="120">
        <f t="shared" si="82"/>
        <v>0</v>
      </c>
      <c r="S244" s="120">
        <v>0</v>
      </c>
      <c r="T244" s="121">
        <f t="shared" si="83"/>
        <v>0</v>
      </c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R244" s="122" t="s">
        <v>84</v>
      </c>
      <c r="AT244" s="122" t="s">
        <v>81</v>
      </c>
      <c r="AU244" s="122" t="s">
        <v>85</v>
      </c>
      <c r="AY244" s="1" t="s">
        <v>78</v>
      </c>
      <c r="BE244" s="123">
        <f t="shared" si="84"/>
        <v>0</v>
      </c>
      <c r="BF244" s="123">
        <f t="shared" si="85"/>
        <v>0</v>
      </c>
      <c r="BG244" s="123">
        <f t="shared" si="86"/>
        <v>0</v>
      </c>
      <c r="BH244" s="123">
        <f t="shared" si="87"/>
        <v>0</v>
      </c>
      <c r="BI244" s="123">
        <f t="shared" si="88"/>
        <v>0</v>
      </c>
      <c r="BJ244" s="1" t="s">
        <v>85</v>
      </c>
      <c r="BK244" s="124">
        <f t="shared" si="89"/>
        <v>0</v>
      </c>
      <c r="BL244" s="1" t="s">
        <v>84</v>
      </c>
      <c r="BM244" s="122" t="s">
        <v>338</v>
      </c>
    </row>
    <row r="245" spans="1:65" s="11" customFormat="1" ht="14.4" customHeight="1" x14ac:dyDescent="0.3">
      <c r="A245" s="8"/>
      <c r="B245" s="44"/>
      <c r="C245" s="110" t="s">
        <v>339</v>
      </c>
      <c r="D245" s="110" t="s">
        <v>81</v>
      </c>
      <c r="E245" s="111" t="s">
        <v>340</v>
      </c>
      <c r="F245" s="112" t="s">
        <v>100</v>
      </c>
      <c r="G245" s="113" t="s">
        <v>83</v>
      </c>
      <c r="H245" s="114">
        <v>8</v>
      </c>
      <c r="I245" s="115"/>
      <c r="J245" s="114">
        <f t="shared" si="80"/>
        <v>0</v>
      </c>
      <c r="K245" s="116"/>
      <c r="L245" s="9"/>
      <c r="M245" s="117" t="s">
        <v>9</v>
      </c>
      <c r="N245" s="118" t="s">
        <v>29</v>
      </c>
      <c r="O245" s="119"/>
      <c r="P245" s="120">
        <f t="shared" si="81"/>
        <v>0</v>
      </c>
      <c r="Q245" s="120">
        <v>0</v>
      </c>
      <c r="R245" s="120">
        <f t="shared" si="82"/>
        <v>0</v>
      </c>
      <c r="S245" s="120">
        <v>0</v>
      </c>
      <c r="T245" s="121">
        <f t="shared" si="83"/>
        <v>0</v>
      </c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R245" s="122" t="s">
        <v>84</v>
      </c>
      <c r="AT245" s="122" t="s">
        <v>81</v>
      </c>
      <c r="AU245" s="122" t="s">
        <v>85</v>
      </c>
      <c r="AY245" s="1" t="s">
        <v>78</v>
      </c>
      <c r="BE245" s="123">
        <f t="shared" si="84"/>
        <v>0</v>
      </c>
      <c r="BF245" s="123">
        <f t="shared" si="85"/>
        <v>0</v>
      </c>
      <c r="BG245" s="123">
        <f t="shared" si="86"/>
        <v>0</v>
      </c>
      <c r="BH245" s="123">
        <f t="shared" si="87"/>
        <v>0</v>
      </c>
      <c r="BI245" s="123">
        <f t="shared" si="88"/>
        <v>0</v>
      </c>
      <c r="BJ245" s="1" t="s">
        <v>85</v>
      </c>
      <c r="BK245" s="124">
        <f t="shared" si="89"/>
        <v>0</v>
      </c>
      <c r="BL245" s="1" t="s">
        <v>84</v>
      </c>
      <c r="BM245" s="122" t="s">
        <v>341</v>
      </c>
    </row>
    <row r="246" spans="1:65" s="11" customFormat="1" ht="14.4" customHeight="1" x14ac:dyDescent="0.3">
      <c r="A246" s="8"/>
      <c r="B246" s="44"/>
      <c r="C246" s="110" t="s">
        <v>229</v>
      </c>
      <c r="D246" s="110" t="s">
        <v>81</v>
      </c>
      <c r="E246" s="111" t="s">
        <v>342</v>
      </c>
      <c r="F246" s="112" t="s">
        <v>104</v>
      </c>
      <c r="G246" s="113" t="s">
        <v>83</v>
      </c>
      <c r="H246" s="114">
        <v>1</v>
      </c>
      <c r="I246" s="115"/>
      <c r="J246" s="114">
        <f t="shared" si="80"/>
        <v>0</v>
      </c>
      <c r="K246" s="116"/>
      <c r="L246" s="9"/>
      <c r="M246" s="117" t="s">
        <v>9</v>
      </c>
      <c r="N246" s="118" t="s">
        <v>29</v>
      </c>
      <c r="O246" s="119"/>
      <c r="P246" s="120">
        <f t="shared" si="81"/>
        <v>0</v>
      </c>
      <c r="Q246" s="120">
        <v>0</v>
      </c>
      <c r="R246" s="120">
        <f t="shared" si="82"/>
        <v>0</v>
      </c>
      <c r="S246" s="120">
        <v>0</v>
      </c>
      <c r="T246" s="121">
        <f t="shared" si="83"/>
        <v>0</v>
      </c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R246" s="122" t="s">
        <v>84</v>
      </c>
      <c r="AT246" s="122" t="s">
        <v>81</v>
      </c>
      <c r="AU246" s="122" t="s">
        <v>85</v>
      </c>
      <c r="AY246" s="1" t="s">
        <v>78</v>
      </c>
      <c r="BE246" s="123">
        <f t="shared" si="84"/>
        <v>0</v>
      </c>
      <c r="BF246" s="123">
        <f t="shared" si="85"/>
        <v>0</v>
      </c>
      <c r="BG246" s="123">
        <f t="shared" si="86"/>
        <v>0</v>
      </c>
      <c r="BH246" s="123">
        <f t="shared" si="87"/>
        <v>0</v>
      </c>
      <c r="BI246" s="123">
        <f t="shared" si="88"/>
        <v>0</v>
      </c>
      <c r="BJ246" s="1" t="s">
        <v>85</v>
      </c>
      <c r="BK246" s="124">
        <f t="shared" si="89"/>
        <v>0</v>
      </c>
      <c r="BL246" s="1" t="s">
        <v>84</v>
      </c>
      <c r="BM246" s="122" t="s">
        <v>343</v>
      </c>
    </row>
    <row r="247" spans="1:65" s="11" customFormat="1" ht="14.4" customHeight="1" x14ac:dyDescent="0.3">
      <c r="A247" s="8"/>
      <c r="B247" s="44"/>
      <c r="C247" s="110" t="s">
        <v>344</v>
      </c>
      <c r="D247" s="110" t="s">
        <v>81</v>
      </c>
      <c r="E247" s="111" t="s">
        <v>345</v>
      </c>
      <c r="F247" s="112" t="s">
        <v>107</v>
      </c>
      <c r="G247" s="113" t="s">
        <v>108</v>
      </c>
      <c r="H247" s="114">
        <v>600</v>
      </c>
      <c r="I247" s="115"/>
      <c r="J247" s="114">
        <f t="shared" si="80"/>
        <v>0</v>
      </c>
      <c r="K247" s="116"/>
      <c r="L247" s="9"/>
      <c r="M247" s="117" t="s">
        <v>9</v>
      </c>
      <c r="N247" s="118" t="s">
        <v>29</v>
      </c>
      <c r="O247" s="119"/>
      <c r="P247" s="120">
        <f t="shared" si="81"/>
        <v>0</v>
      </c>
      <c r="Q247" s="120">
        <v>0</v>
      </c>
      <c r="R247" s="120">
        <f t="shared" si="82"/>
        <v>0</v>
      </c>
      <c r="S247" s="120">
        <v>0</v>
      </c>
      <c r="T247" s="121">
        <f t="shared" si="83"/>
        <v>0</v>
      </c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R247" s="122" t="s">
        <v>84</v>
      </c>
      <c r="AT247" s="122" t="s">
        <v>81</v>
      </c>
      <c r="AU247" s="122" t="s">
        <v>85</v>
      </c>
      <c r="AY247" s="1" t="s">
        <v>78</v>
      </c>
      <c r="BE247" s="123">
        <f t="shared" si="84"/>
        <v>0</v>
      </c>
      <c r="BF247" s="123">
        <f t="shared" si="85"/>
        <v>0</v>
      </c>
      <c r="BG247" s="123">
        <f t="shared" si="86"/>
        <v>0</v>
      </c>
      <c r="BH247" s="123">
        <f t="shared" si="87"/>
        <v>0</v>
      </c>
      <c r="BI247" s="123">
        <f t="shared" si="88"/>
        <v>0</v>
      </c>
      <c r="BJ247" s="1" t="s">
        <v>85</v>
      </c>
      <c r="BK247" s="124">
        <f t="shared" si="89"/>
        <v>0</v>
      </c>
      <c r="BL247" s="1" t="s">
        <v>84</v>
      </c>
      <c r="BM247" s="122" t="s">
        <v>346</v>
      </c>
    </row>
    <row r="248" spans="1:65" s="11" customFormat="1" ht="24.15" customHeight="1" x14ac:dyDescent="0.3">
      <c r="A248" s="8"/>
      <c r="B248" s="44"/>
      <c r="C248" s="110" t="s">
        <v>231</v>
      </c>
      <c r="D248" s="110" t="s">
        <v>81</v>
      </c>
      <c r="E248" s="111" t="s">
        <v>347</v>
      </c>
      <c r="F248" s="112" t="s">
        <v>596</v>
      </c>
      <c r="G248" s="113" t="s">
        <v>83</v>
      </c>
      <c r="H248" s="114">
        <v>1</v>
      </c>
      <c r="I248" s="115"/>
      <c r="J248" s="114">
        <f t="shared" si="80"/>
        <v>0</v>
      </c>
      <c r="K248" s="116"/>
      <c r="L248" s="9"/>
      <c r="M248" s="117" t="s">
        <v>9</v>
      </c>
      <c r="N248" s="118" t="s">
        <v>29</v>
      </c>
      <c r="O248" s="119"/>
      <c r="P248" s="120">
        <f t="shared" si="81"/>
        <v>0</v>
      </c>
      <c r="Q248" s="120">
        <v>0</v>
      </c>
      <c r="R248" s="120">
        <f t="shared" si="82"/>
        <v>0</v>
      </c>
      <c r="S248" s="120">
        <v>0</v>
      </c>
      <c r="T248" s="121">
        <f t="shared" si="83"/>
        <v>0</v>
      </c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R248" s="122" t="s">
        <v>84</v>
      </c>
      <c r="AT248" s="122" t="s">
        <v>81</v>
      </c>
      <c r="AU248" s="122" t="s">
        <v>85</v>
      </c>
      <c r="AY248" s="1" t="s">
        <v>78</v>
      </c>
      <c r="BE248" s="123">
        <f t="shared" si="84"/>
        <v>0</v>
      </c>
      <c r="BF248" s="123">
        <f t="shared" si="85"/>
        <v>0</v>
      </c>
      <c r="BG248" s="123">
        <f t="shared" si="86"/>
        <v>0</v>
      </c>
      <c r="BH248" s="123">
        <f t="shared" si="87"/>
        <v>0</v>
      </c>
      <c r="BI248" s="123">
        <f t="shared" si="88"/>
        <v>0</v>
      </c>
      <c r="BJ248" s="1" t="s">
        <v>85</v>
      </c>
      <c r="BK248" s="124">
        <f t="shared" si="89"/>
        <v>0</v>
      </c>
      <c r="BL248" s="1" t="s">
        <v>84</v>
      </c>
      <c r="BM248" s="122" t="s">
        <v>348</v>
      </c>
    </row>
    <row r="249" spans="1:65" s="11" customFormat="1" ht="14.4" customHeight="1" x14ac:dyDescent="0.3">
      <c r="A249" s="8"/>
      <c r="B249" s="44"/>
      <c r="C249" s="110" t="s">
        <v>349</v>
      </c>
      <c r="D249" s="110" t="s">
        <v>81</v>
      </c>
      <c r="E249" s="111" t="s">
        <v>350</v>
      </c>
      <c r="F249" s="112" t="s">
        <v>351</v>
      </c>
      <c r="G249" s="113" t="s">
        <v>113</v>
      </c>
      <c r="H249" s="114">
        <v>1</v>
      </c>
      <c r="I249" s="115"/>
      <c r="J249" s="114">
        <f t="shared" si="80"/>
        <v>0</v>
      </c>
      <c r="K249" s="116"/>
      <c r="L249" s="9"/>
      <c r="M249" s="117" t="s">
        <v>9</v>
      </c>
      <c r="N249" s="118" t="s">
        <v>29</v>
      </c>
      <c r="O249" s="119"/>
      <c r="P249" s="120">
        <f t="shared" si="81"/>
        <v>0</v>
      </c>
      <c r="Q249" s="120">
        <v>0</v>
      </c>
      <c r="R249" s="120">
        <f t="shared" si="82"/>
        <v>0</v>
      </c>
      <c r="S249" s="120">
        <v>0</v>
      </c>
      <c r="T249" s="121">
        <f t="shared" si="83"/>
        <v>0</v>
      </c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R249" s="122" t="s">
        <v>84</v>
      </c>
      <c r="AT249" s="122" t="s">
        <v>81</v>
      </c>
      <c r="AU249" s="122" t="s">
        <v>85</v>
      </c>
      <c r="AY249" s="1" t="s">
        <v>78</v>
      </c>
      <c r="BE249" s="123">
        <f t="shared" si="84"/>
        <v>0</v>
      </c>
      <c r="BF249" s="123">
        <f t="shared" si="85"/>
        <v>0</v>
      </c>
      <c r="BG249" s="123">
        <f t="shared" si="86"/>
        <v>0</v>
      </c>
      <c r="BH249" s="123">
        <f t="shared" si="87"/>
        <v>0</v>
      </c>
      <c r="BI249" s="123">
        <f t="shared" si="88"/>
        <v>0</v>
      </c>
      <c r="BJ249" s="1" t="s">
        <v>85</v>
      </c>
      <c r="BK249" s="124">
        <f t="shared" si="89"/>
        <v>0</v>
      </c>
      <c r="BL249" s="1" t="s">
        <v>84</v>
      </c>
      <c r="BM249" s="122" t="s">
        <v>352</v>
      </c>
    </row>
    <row r="250" spans="1:65" s="11" customFormat="1" ht="14.4" customHeight="1" x14ac:dyDescent="0.3">
      <c r="A250" s="8"/>
      <c r="B250" s="44"/>
      <c r="C250" s="110" t="s">
        <v>234</v>
      </c>
      <c r="D250" s="110" t="s">
        <v>81</v>
      </c>
      <c r="E250" s="111" t="s">
        <v>117</v>
      </c>
      <c r="F250" s="112" t="s">
        <v>118</v>
      </c>
      <c r="G250" s="113" t="s">
        <v>113</v>
      </c>
      <c r="H250" s="114">
        <v>1</v>
      </c>
      <c r="I250" s="115"/>
      <c r="J250" s="114">
        <f t="shared" si="80"/>
        <v>0</v>
      </c>
      <c r="K250" s="116"/>
      <c r="L250" s="9"/>
      <c r="M250" s="117" t="s">
        <v>9</v>
      </c>
      <c r="N250" s="118" t="s">
        <v>29</v>
      </c>
      <c r="O250" s="119"/>
      <c r="P250" s="120">
        <f t="shared" si="81"/>
        <v>0</v>
      </c>
      <c r="Q250" s="120">
        <v>0</v>
      </c>
      <c r="R250" s="120">
        <f t="shared" si="82"/>
        <v>0</v>
      </c>
      <c r="S250" s="120">
        <v>0</v>
      </c>
      <c r="T250" s="121">
        <f t="shared" si="83"/>
        <v>0</v>
      </c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R250" s="122" t="s">
        <v>84</v>
      </c>
      <c r="AT250" s="122" t="s">
        <v>81</v>
      </c>
      <c r="AU250" s="122" t="s">
        <v>85</v>
      </c>
      <c r="AY250" s="1" t="s">
        <v>78</v>
      </c>
      <c r="BE250" s="123">
        <f t="shared" si="84"/>
        <v>0</v>
      </c>
      <c r="BF250" s="123">
        <f t="shared" si="85"/>
        <v>0</v>
      </c>
      <c r="BG250" s="123">
        <f t="shared" si="86"/>
        <v>0</v>
      </c>
      <c r="BH250" s="123">
        <f t="shared" si="87"/>
        <v>0</v>
      </c>
      <c r="BI250" s="123">
        <f t="shared" si="88"/>
        <v>0</v>
      </c>
      <c r="BJ250" s="1" t="s">
        <v>85</v>
      </c>
      <c r="BK250" s="124">
        <f t="shared" si="89"/>
        <v>0</v>
      </c>
      <c r="BL250" s="1" t="s">
        <v>84</v>
      </c>
      <c r="BM250" s="122" t="s">
        <v>353</v>
      </c>
    </row>
    <row r="251" spans="1:65" s="11" customFormat="1" ht="14.4" customHeight="1" x14ac:dyDescent="0.3">
      <c r="A251" s="8"/>
      <c r="B251" s="44"/>
      <c r="C251" s="110" t="s">
        <v>354</v>
      </c>
      <c r="D251" s="110" t="s">
        <v>81</v>
      </c>
      <c r="E251" s="111" t="s">
        <v>355</v>
      </c>
      <c r="F251" s="112" t="s">
        <v>356</v>
      </c>
      <c r="G251" s="113" t="s">
        <v>108</v>
      </c>
      <c r="H251" s="114">
        <v>350</v>
      </c>
      <c r="I251" s="115"/>
      <c r="J251" s="114">
        <f t="shared" si="80"/>
        <v>0</v>
      </c>
      <c r="K251" s="116"/>
      <c r="L251" s="9"/>
      <c r="M251" s="117" t="s">
        <v>9</v>
      </c>
      <c r="N251" s="118" t="s">
        <v>29</v>
      </c>
      <c r="O251" s="119"/>
      <c r="P251" s="120">
        <f t="shared" si="81"/>
        <v>0</v>
      </c>
      <c r="Q251" s="120">
        <v>0</v>
      </c>
      <c r="R251" s="120">
        <f t="shared" si="82"/>
        <v>0</v>
      </c>
      <c r="S251" s="120">
        <v>0</v>
      </c>
      <c r="T251" s="121">
        <f t="shared" si="83"/>
        <v>0</v>
      </c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R251" s="122" t="s">
        <v>84</v>
      </c>
      <c r="AT251" s="122" t="s">
        <v>81</v>
      </c>
      <c r="AU251" s="122" t="s">
        <v>85</v>
      </c>
      <c r="AY251" s="1" t="s">
        <v>78</v>
      </c>
      <c r="BE251" s="123">
        <f t="shared" si="84"/>
        <v>0</v>
      </c>
      <c r="BF251" s="123">
        <f t="shared" si="85"/>
        <v>0</v>
      </c>
      <c r="BG251" s="123">
        <f t="shared" si="86"/>
        <v>0</v>
      </c>
      <c r="BH251" s="123">
        <f t="shared" si="87"/>
        <v>0</v>
      </c>
      <c r="BI251" s="123">
        <f t="shared" si="88"/>
        <v>0</v>
      </c>
      <c r="BJ251" s="1" t="s">
        <v>85</v>
      </c>
      <c r="BK251" s="124">
        <f t="shared" si="89"/>
        <v>0</v>
      </c>
      <c r="BL251" s="1" t="s">
        <v>84</v>
      </c>
      <c r="BM251" s="122" t="s">
        <v>357</v>
      </c>
    </row>
    <row r="252" spans="1:65" s="93" customFormat="1" ht="25.95" customHeight="1" x14ac:dyDescent="0.25">
      <c r="B252" s="94"/>
      <c r="C252" s="95"/>
      <c r="D252" s="96" t="s">
        <v>74</v>
      </c>
      <c r="E252" s="97" t="s">
        <v>358</v>
      </c>
      <c r="F252" s="97" t="s">
        <v>359</v>
      </c>
      <c r="G252" s="95"/>
      <c r="H252" s="95"/>
      <c r="I252" s="98"/>
      <c r="J252" s="99">
        <f>BK252</f>
        <v>0</v>
      </c>
      <c r="K252" s="95"/>
      <c r="L252" s="100"/>
      <c r="M252" s="101"/>
      <c r="N252" s="102"/>
      <c r="O252" s="102"/>
      <c r="P252" s="103">
        <f>P253+P262+P271+P280+P289+P298+P307+P316+P325</f>
        <v>0</v>
      </c>
      <c r="Q252" s="102"/>
      <c r="R252" s="103">
        <f>R253+R262+R271+R280+R289+R298+R307+R316+R325</f>
        <v>0</v>
      </c>
      <c r="S252" s="102"/>
      <c r="T252" s="104">
        <f>T253+T262+T271+T280+T289+T298+T307+T316+T325</f>
        <v>0</v>
      </c>
      <c r="AR252" s="105" t="s">
        <v>77</v>
      </c>
      <c r="AT252" s="106" t="s">
        <v>74</v>
      </c>
      <c r="AU252" s="106" t="s">
        <v>1</v>
      </c>
      <c r="AY252" s="105" t="s">
        <v>78</v>
      </c>
      <c r="BK252" s="107">
        <f>BK253+BK262+BK271+BK280+BK289+BK298+BK307+BK316+BK325</f>
        <v>0</v>
      </c>
    </row>
    <row r="253" spans="1:65" s="93" customFormat="1" ht="22.8" customHeight="1" x14ac:dyDescent="0.25">
      <c r="B253" s="94"/>
      <c r="C253" s="95"/>
      <c r="D253" s="96" t="s">
        <v>74</v>
      </c>
      <c r="E253" s="108" t="s">
        <v>79</v>
      </c>
      <c r="F253" s="108" t="s">
        <v>80</v>
      </c>
      <c r="G253" s="95"/>
      <c r="H253" s="95"/>
      <c r="I253" s="98"/>
      <c r="J253" s="109">
        <f>BK253</f>
        <v>0</v>
      </c>
      <c r="K253" s="95"/>
      <c r="L253" s="100"/>
      <c r="M253" s="101"/>
      <c r="N253" s="102"/>
      <c r="O253" s="102"/>
      <c r="P253" s="103">
        <f>SUM(P254:P261)</f>
        <v>0</v>
      </c>
      <c r="Q253" s="102"/>
      <c r="R253" s="103">
        <f>SUM(R254:R261)</f>
        <v>0</v>
      </c>
      <c r="S253" s="102"/>
      <c r="T253" s="104">
        <f>SUM(T254:T261)</f>
        <v>0</v>
      </c>
      <c r="AR253" s="105" t="s">
        <v>77</v>
      </c>
      <c r="AT253" s="106" t="s">
        <v>74</v>
      </c>
      <c r="AU253" s="106" t="s">
        <v>77</v>
      </c>
      <c r="AY253" s="105" t="s">
        <v>78</v>
      </c>
      <c r="BK253" s="107">
        <f>SUM(BK254:BK261)</f>
        <v>0</v>
      </c>
    </row>
    <row r="254" spans="1:65" s="11" customFormat="1" ht="14.4" customHeight="1" x14ac:dyDescent="0.3">
      <c r="A254" s="8"/>
      <c r="B254" s="44"/>
      <c r="C254" s="110" t="s">
        <v>236</v>
      </c>
      <c r="D254" s="110" t="s">
        <v>81</v>
      </c>
      <c r="E254" s="111" t="s">
        <v>360</v>
      </c>
      <c r="F254" s="112" t="s">
        <v>361</v>
      </c>
      <c r="G254" s="113" t="s">
        <v>83</v>
      </c>
      <c r="H254" s="114">
        <v>138</v>
      </c>
      <c r="I254" s="115"/>
      <c r="J254" s="114">
        <f t="shared" ref="J254:J261" si="90">ROUND(I254*H254,3)</f>
        <v>0</v>
      </c>
      <c r="K254" s="116"/>
      <c r="L254" s="9"/>
      <c r="M254" s="117" t="s">
        <v>9</v>
      </c>
      <c r="N254" s="118" t="s">
        <v>29</v>
      </c>
      <c r="O254" s="119"/>
      <c r="P254" s="120">
        <f t="shared" ref="P254:P261" si="91">O254*H254</f>
        <v>0</v>
      </c>
      <c r="Q254" s="120">
        <v>0</v>
      </c>
      <c r="R254" s="120">
        <f t="shared" ref="R254:R261" si="92">Q254*H254</f>
        <v>0</v>
      </c>
      <c r="S254" s="120">
        <v>0</v>
      </c>
      <c r="T254" s="121">
        <f t="shared" ref="T254:T261" si="93">S254*H254</f>
        <v>0</v>
      </c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R254" s="122" t="s">
        <v>84</v>
      </c>
      <c r="AT254" s="122" t="s">
        <v>81</v>
      </c>
      <c r="AU254" s="122" t="s">
        <v>85</v>
      </c>
      <c r="AY254" s="1" t="s">
        <v>78</v>
      </c>
      <c r="BE254" s="123">
        <f t="shared" ref="BE254:BE261" si="94">IF(N254="základná",J254,0)</f>
        <v>0</v>
      </c>
      <c r="BF254" s="123">
        <f t="shared" ref="BF254:BF261" si="95">IF(N254="znížená",J254,0)</f>
        <v>0</v>
      </c>
      <c r="BG254" s="123">
        <f t="shared" ref="BG254:BG261" si="96">IF(N254="zákl. prenesená",J254,0)</f>
        <v>0</v>
      </c>
      <c r="BH254" s="123">
        <f t="shared" ref="BH254:BH261" si="97">IF(N254="zníž. prenesená",J254,0)</f>
        <v>0</v>
      </c>
      <c r="BI254" s="123">
        <f t="shared" ref="BI254:BI261" si="98">IF(N254="nulová",J254,0)</f>
        <v>0</v>
      </c>
      <c r="BJ254" s="1" t="s">
        <v>85</v>
      </c>
      <c r="BK254" s="124">
        <f t="shared" ref="BK254:BK261" si="99">ROUND(I254*H254,3)</f>
        <v>0</v>
      </c>
      <c r="BL254" s="1" t="s">
        <v>84</v>
      </c>
      <c r="BM254" s="122" t="s">
        <v>362</v>
      </c>
    </row>
    <row r="255" spans="1:65" s="11" customFormat="1" ht="14.4" customHeight="1" x14ac:dyDescent="0.3">
      <c r="A255" s="8"/>
      <c r="B255" s="44"/>
      <c r="C255" s="110" t="s">
        <v>363</v>
      </c>
      <c r="D255" s="110" t="s">
        <v>81</v>
      </c>
      <c r="E255" s="111" t="s">
        <v>364</v>
      </c>
      <c r="F255" s="112" t="s">
        <v>365</v>
      </c>
      <c r="G255" s="113" t="s">
        <v>83</v>
      </c>
      <c r="H255" s="114">
        <v>68</v>
      </c>
      <c r="I255" s="115"/>
      <c r="J255" s="114">
        <f t="shared" si="90"/>
        <v>0</v>
      </c>
      <c r="K255" s="116"/>
      <c r="L255" s="9"/>
      <c r="M255" s="117" t="s">
        <v>9</v>
      </c>
      <c r="N255" s="118" t="s">
        <v>29</v>
      </c>
      <c r="O255" s="119"/>
      <c r="P255" s="120">
        <f t="shared" si="91"/>
        <v>0</v>
      </c>
      <c r="Q255" s="120">
        <v>0</v>
      </c>
      <c r="R255" s="120">
        <f t="shared" si="92"/>
        <v>0</v>
      </c>
      <c r="S255" s="120">
        <v>0</v>
      </c>
      <c r="T255" s="121">
        <f t="shared" si="93"/>
        <v>0</v>
      </c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R255" s="122" t="s">
        <v>84</v>
      </c>
      <c r="AT255" s="122" t="s">
        <v>81</v>
      </c>
      <c r="AU255" s="122" t="s">
        <v>85</v>
      </c>
      <c r="AY255" s="1" t="s">
        <v>78</v>
      </c>
      <c r="BE255" s="123">
        <f t="shared" si="94"/>
        <v>0</v>
      </c>
      <c r="BF255" s="123">
        <f t="shared" si="95"/>
        <v>0</v>
      </c>
      <c r="BG255" s="123">
        <f t="shared" si="96"/>
        <v>0</v>
      </c>
      <c r="BH255" s="123">
        <f t="shared" si="97"/>
        <v>0</v>
      </c>
      <c r="BI255" s="123">
        <f t="shared" si="98"/>
        <v>0</v>
      </c>
      <c r="BJ255" s="1" t="s">
        <v>85</v>
      </c>
      <c r="BK255" s="124">
        <f t="shared" si="99"/>
        <v>0</v>
      </c>
      <c r="BL255" s="1" t="s">
        <v>84</v>
      </c>
      <c r="BM255" s="122" t="s">
        <v>366</v>
      </c>
    </row>
    <row r="256" spans="1:65" s="11" customFormat="1" ht="14.4" customHeight="1" x14ac:dyDescent="0.3">
      <c r="A256" s="8"/>
      <c r="B256" s="44"/>
      <c r="C256" s="110" t="s">
        <v>241</v>
      </c>
      <c r="D256" s="110" t="s">
        <v>81</v>
      </c>
      <c r="E256" s="111" t="s">
        <v>367</v>
      </c>
      <c r="F256" s="112" t="s">
        <v>368</v>
      </c>
      <c r="G256" s="113" t="s">
        <v>83</v>
      </c>
      <c r="H256" s="114">
        <v>1</v>
      </c>
      <c r="I256" s="115"/>
      <c r="J256" s="114">
        <f t="shared" si="90"/>
        <v>0</v>
      </c>
      <c r="K256" s="116"/>
      <c r="L256" s="9"/>
      <c r="M256" s="117" t="s">
        <v>9</v>
      </c>
      <c r="N256" s="118" t="s">
        <v>29</v>
      </c>
      <c r="O256" s="119"/>
      <c r="P256" s="120">
        <f t="shared" si="91"/>
        <v>0</v>
      </c>
      <c r="Q256" s="120">
        <v>0</v>
      </c>
      <c r="R256" s="120">
        <f t="shared" si="92"/>
        <v>0</v>
      </c>
      <c r="S256" s="120">
        <v>0</v>
      </c>
      <c r="T256" s="121">
        <f t="shared" si="93"/>
        <v>0</v>
      </c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R256" s="122" t="s">
        <v>84</v>
      </c>
      <c r="AT256" s="122" t="s">
        <v>81</v>
      </c>
      <c r="AU256" s="122" t="s">
        <v>85</v>
      </c>
      <c r="AY256" s="1" t="s">
        <v>78</v>
      </c>
      <c r="BE256" s="123">
        <f t="shared" si="94"/>
        <v>0</v>
      </c>
      <c r="BF256" s="123">
        <f t="shared" si="95"/>
        <v>0</v>
      </c>
      <c r="BG256" s="123">
        <f t="shared" si="96"/>
        <v>0</v>
      </c>
      <c r="BH256" s="123">
        <f t="shared" si="97"/>
        <v>0</v>
      </c>
      <c r="BI256" s="123">
        <f t="shared" si="98"/>
        <v>0</v>
      </c>
      <c r="BJ256" s="1" t="s">
        <v>85</v>
      </c>
      <c r="BK256" s="124">
        <f t="shared" si="99"/>
        <v>0</v>
      </c>
      <c r="BL256" s="1" t="s">
        <v>84</v>
      </c>
      <c r="BM256" s="122" t="s">
        <v>369</v>
      </c>
    </row>
    <row r="257" spans="1:65" s="11" customFormat="1" ht="14.4" customHeight="1" x14ac:dyDescent="0.3">
      <c r="A257" s="8"/>
      <c r="B257" s="44"/>
      <c r="C257" s="110" t="s">
        <v>370</v>
      </c>
      <c r="D257" s="110" t="s">
        <v>81</v>
      </c>
      <c r="E257" s="111" t="s">
        <v>371</v>
      </c>
      <c r="F257" s="112" t="s">
        <v>372</v>
      </c>
      <c r="G257" s="113" t="s">
        <v>90</v>
      </c>
      <c r="H257" s="114">
        <v>1</v>
      </c>
      <c r="I257" s="115"/>
      <c r="J257" s="114">
        <f t="shared" si="90"/>
        <v>0</v>
      </c>
      <c r="K257" s="116"/>
      <c r="L257" s="9"/>
      <c r="M257" s="117" t="s">
        <v>9</v>
      </c>
      <c r="N257" s="118" t="s">
        <v>29</v>
      </c>
      <c r="O257" s="119"/>
      <c r="P257" s="120">
        <f t="shared" si="91"/>
        <v>0</v>
      </c>
      <c r="Q257" s="120">
        <v>0</v>
      </c>
      <c r="R257" s="120">
        <f t="shared" si="92"/>
        <v>0</v>
      </c>
      <c r="S257" s="120">
        <v>0</v>
      </c>
      <c r="T257" s="121">
        <f t="shared" si="93"/>
        <v>0</v>
      </c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R257" s="122" t="s">
        <v>84</v>
      </c>
      <c r="AT257" s="122" t="s">
        <v>81</v>
      </c>
      <c r="AU257" s="122" t="s">
        <v>85</v>
      </c>
      <c r="AY257" s="1" t="s">
        <v>78</v>
      </c>
      <c r="BE257" s="123">
        <f t="shared" si="94"/>
        <v>0</v>
      </c>
      <c r="BF257" s="123">
        <f t="shared" si="95"/>
        <v>0</v>
      </c>
      <c r="BG257" s="123">
        <f t="shared" si="96"/>
        <v>0</v>
      </c>
      <c r="BH257" s="123">
        <f t="shared" si="97"/>
        <v>0</v>
      </c>
      <c r="BI257" s="123">
        <f t="shared" si="98"/>
        <v>0</v>
      </c>
      <c r="BJ257" s="1" t="s">
        <v>85</v>
      </c>
      <c r="BK257" s="124">
        <f t="shared" si="99"/>
        <v>0</v>
      </c>
      <c r="BL257" s="1" t="s">
        <v>84</v>
      </c>
      <c r="BM257" s="122" t="s">
        <v>373</v>
      </c>
    </row>
    <row r="258" spans="1:65" s="11" customFormat="1" ht="14.4" customHeight="1" x14ac:dyDescent="0.3">
      <c r="A258" s="8"/>
      <c r="B258" s="44"/>
      <c r="C258" s="110" t="s">
        <v>243</v>
      </c>
      <c r="D258" s="110" t="s">
        <v>81</v>
      </c>
      <c r="E258" s="111" t="s">
        <v>374</v>
      </c>
      <c r="F258" s="112" t="s">
        <v>375</v>
      </c>
      <c r="G258" s="113" t="s">
        <v>83</v>
      </c>
      <c r="H258" s="114">
        <v>24</v>
      </c>
      <c r="I258" s="115"/>
      <c r="J258" s="114">
        <f t="shared" si="90"/>
        <v>0</v>
      </c>
      <c r="K258" s="116"/>
      <c r="L258" s="9"/>
      <c r="M258" s="117" t="s">
        <v>9</v>
      </c>
      <c r="N258" s="118" t="s">
        <v>29</v>
      </c>
      <c r="O258" s="119"/>
      <c r="P258" s="120">
        <f t="shared" si="91"/>
        <v>0</v>
      </c>
      <c r="Q258" s="120">
        <v>0</v>
      </c>
      <c r="R258" s="120">
        <f t="shared" si="92"/>
        <v>0</v>
      </c>
      <c r="S258" s="120">
        <v>0</v>
      </c>
      <c r="T258" s="121">
        <f t="shared" si="93"/>
        <v>0</v>
      </c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R258" s="122" t="s">
        <v>84</v>
      </c>
      <c r="AT258" s="122" t="s">
        <v>81</v>
      </c>
      <c r="AU258" s="122" t="s">
        <v>85</v>
      </c>
      <c r="AY258" s="1" t="s">
        <v>78</v>
      </c>
      <c r="BE258" s="123">
        <f t="shared" si="94"/>
        <v>0</v>
      </c>
      <c r="BF258" s="123">
        <f t="shared" si="95"/>
        <v>0</v>
      </c>
      <c r="BG258" s="123">
        <f t="shared" si="96"/>
        <v>0</v>
      </c>
      <c r="BH258" s="123">
        <f t="shared" si="97"/>
        <v>0</v>
      </c>
      <c r="BI258" s="123">
        <f t="shared" si="98"/>
        <v>0</v>
      </c>
      <c r="BJ258" s="1" t="s">
        <v>85</v>
      </c>
      <c r="BK258" s="124">
        <f t="shared" si="99"/>
        <v>0</v>
      </c>
      <c r="BL258" s="1" t="s">
        <v>84</v>
      </c>
      <c r="BM258" s="122" t="s">
        <v>376</v>
      </c>
    </row>
    <row r="259" spans="1:65" s="11" customFormat="1" ht="14.4" customHeight="1" x14ac:dyDescent="0.3">
      <c r="A259" s="8"/>
      <c r="B259" s="44"/>
      <c r="C259" s="110" t="s">
        <v>377</v>
      </c>
      <c r="D259" s="110" t="s">
        <v>81</v>
      </c>
      <c r="E259" s="111" t="s">
        <v>378</v>
      </c>
      <c r="F259" s="112" t="s">
        <v>379</v>
      </c>
      <c r="G259" s="113" t="s">
        <v>83</v>
      </c>
      <c r="H259" s="114">
        <v>1</v>
      </c>
      <c r="I259" s="115"/>
      <c r="J259" s="114">
        <f t="shared" si="90"/>
        <v>0</v>
      </c>
      <c r="K259" s="116"/>
      <c r="L259" s="9"/>
      <c r="M259" s="117" t="s">
        <v>9</v>
      </c>
      <c r="N259" s="118" t="s">
        <v>29</v>
      </c>
      <c r="O259" s="119"/>
      <c r="P259" s="120">
        <f t="shared" si="91"/>
        <v>0</v>
      </c>
      <c r="Q259" s="120">
        <v>0</v>
      </c>
      <c r="R259" s="120">
        <f t="shared" si="92"/>
        <v>0</v>
      </c>
      <c r="S259" s="120">
        <v>0</v>
      </c>
      <c r="T259" s="121">
        <f t="shared" si="93"/>
        <v>0</v>
      </c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R259" s="122" t="s">
        <v>84</v>
      </c>
      <c r="AT259" s="122" t="s">
        <v>81</v>
      </c>
      <c r="AU259" s="122" t="s">
        <v>85</v>
      </c>
      <c r="AY259" s="1" t="s">
        <v>78</v>
      </c>
      <c r="BE259" s="123">
        <f t="shared" si="94"/>
        <v>0</v>
      </c>
      <c r="BF259" s="123">
        <f t="shared" si="95"/>
        <v>0</v>
      </c>
      <c r="BG259" s="123">
        <f t="shared" si="96"/>
        <v>0</v>
      </c>
      <c r="BH259" s="123">
        <f t="shared" si="97"/>
        <v>0</v>
      </c>
      <c r="BI259" s="123">
        <f t="shared" si="98"/>
        <v>0</v>
      </c>
      <c r="BJ259" s="1" t="s">
        <v>85</v>
      </c>
      <c r="BK259" s="124">
        <f t="shared" si="99"/>
        <v>0</v>
      </c>
      <c r="BL259" s="1" t="s">
        <v>84</v>
      </c>
      <c r="BM259" s="122" t="s">
        <v>380</v>
      </c>
    </row>
    <row r="260" spans="1:65" s="11" customFormat="1" ht="14.4" customHeight="1" x14ac:dyDescent="0.3">
      <c r="A260" s="8"/>
      <c r="B260" s="44"/>
      <c r="C260" s="110" t="s">
        <v>246</v>
      </c>
      <c r="D260" s="110" t="s">
        <v>81</v>
      </c>
      <c r="E260" s="111" t="s">
        <v>381</v>
      </c>
      <c r="F260" s="112" t="s">
        <v>382</v>
      </c>
      <c r="G260" s="113" t="s">
        <v>383</v>
      </c>
      <c r="H260" s="114">
        <v>7</v>
      </c>
      <c r="I260" s="115"/>
      <c r="J260" s="114">
        <f t="shared" si="90"/>
        <v>0</v>
      </c>
      <c r="K260" s="116"/>
      <c r="L260" s="9"/>
      <c r="M260" s="117" t="s">
        <v>9</v>
      </c>
      <c r="N260" s="118" t="s">
        <v>29</v>
      </c>
      <c r="O260" s="119"/>
      <c r="P260" s="120">
        <f t="shared" si="91"/>
        <v>0</v>
      </c>
      <c r="Q260" s="120">
        <v>0</v>
      </c>
      <c r="R260" s="120">
        <f t="shared" si="92"/>
        <v>0</v>
      </c>
      <c r="S260" s="120">
        <v>0</v>
      </c>
      <c r="T260" s="121">
        <f t="shared" si="93"/>
        <v>0</v>
      </c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R260" s="122" t="s">
        <v>84</v>
      </c>
      <c r="AT260" s="122" t="s">
        <v>81</v>
      </c>
      <c r="AU260" s="122" t="s">
        <v>85</v>
      </c>
      <c r="AY260" s="1" t="s">
        <v>78</v>
      </c>
      <c r="BE260" s="123">
        <f t="shared" si="94"/>
        <v>0</v>
      </c>
      <c r="BF260" s="123">
        <f t="shared" si="95"/>
        <v>0</v>
      </c>
      <c r="BG260" s="123">
        <f t="shared" si="96"/>
        <v>0</v>
      </c>
      <c r="BH260" s="123">
        <f t="shared" si="97"/>
        <v>0</v>
      </c>
      <c r="BI260" s="123">
        <f t="shared" si="98"/>
        <v>0</v>
      </c>
      <c r="BJ260" s="1" t="s">
        <v>85</v>
      </c>
      <c r="BK260" s="124">
        <f t="shared" si="99"/>
        <v>0</v>
      </c>
      <c r="BL260" s="1" t="s">
        <v>84</v>
      </c>
      <c r="BM260" s="122" t="s">
        <v>384</v>
      </c>
    </row>
    <row r="261" spans="1:65" s="11" customFormat="1" ht="14.4" customHeight="1" x14ac:dyDescent="0.3">
      <c r="A261" s="8"/>
      <c r="B261" s="44"/>
      <c r="C261" s="110" t="s">
        <v>385</v>
      </c>
      <c r="D261" s="110" t="s">
        <v>81</v>
      </c>
      <c r="E261" s="111" t="s">
        <v>386</v>
      </c>
      <c r="F261" s="112" t="s">
        <v>387</v>
      </c>
      <c r="G261" s="113" t="s">
        <v>108</v>
      </c>
      <c r="H261" s="114">
        <v>600</v>
      </c>
      <c r="I261" s="115"/>
      <c r="J261" s="114">
        <f t="shared" si="90"/>
        <v>0</v>
      </c>
      <c r="K261" s="116"/>
      <c r="L261" s="9"/>
      <c r="M261" s="117" t="s">
        <v>9</v>
      </c>
      <c r="N261" s="118" t="s">
        <v>29</v>
      </c>
      <c r="O261" s="119"/>
      <c r="P261" s="120">
        <f t="shared" si="91"/>
        <v>0</v>
      </c>
      <c r="Q261" s="120">
        <v>0</v>
      </c>
      <c r="R261" s="120">
        <f t="shared" si="92"/>
        <v>0</v>
      </c>
      <c r="S261" s="120">
        <v>0</v>
      </c>
      <c r="T261" s="121">
        <f t="shared" si="93"/>
        <v>0</v>
      </c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R261" s="122" t="s">
        <v>84</v>
      </c>
      <c r="AT261" s="122" t="s">
        <v>81</v>
      </c>
      <c r="AU261" s="122" t="s">
        <v>85</v>
      </c>
      <c r="AY261" s="1" t="s">
        <v>78</v>
      </c>
      <c r="BE261" s="123">
        <f t="shared" si="94"/>
        <v>0</v>
      </c>
      <c r="BF261" s="123">
        <f t="shared" si="95"/>
        <v>0</v>
      </c>
      <c r="BG261" s="123">
        <f t="shared" si="96"/>
        <v>0</v>
      </c>
      <c r="BH261" s="123">
        <f t="shared" si="97"/>
        <v>0</v>
      </c>
      <c r="BI261" s="123">
        <f t="shared" si="98"/>
        <v>0</v>
      </c>
      <c r="BJ261" s="1" t="s">
        <v>85</v>
      </c>
      <c r="BK261" s="124">
        <f t="shared" si="99"/>
        <v>0</v>
      </c>
      <c r="BL261" s="1" t="s">
        <v>84</v>
      </c>
      <c r="BM261" s="122" t="s">
        <v>388</v>
      </c>
    </row>
    <row r="262" spans="1:65" s="93" customFormat="1" ht="22.8" customHeight="1" x14ac:dyDescent="0.25">
      <c r="B262" s="94"/>
      <c r="C262" s="95"/>
      <c r="D262" s="96" t="s">
        <v>74</v>
      </c>
      <c r="E262" s="108" t="s">
        <v>120</v>
      </c>
      <c r="F262" s="108" t="s">
        <v>121</v>
      </c>
      <c r="G262" s="95"/>
      <c r="H262" s="95"/>
      <c r="I262" s="98"/>
      <c r="J262" s="109">
        <f>BK262</f>
        <v>0</v>
      </c>
      <c r="K262" s="95"/>
      <c r="L262" s="100"/>
      <c r="M262" s="101"/>
      <c r="N262" s="102"/>
      <c r="O262" s="102"/>
      <c r="P262" s="103">
        <f>SUM(P263:P270)</f>
        <v>0</v>
      </c>
      <c r="Q262" s="102"/>
      <c r="R262" s="103">
        <f>SUM(R263:R270)</f>
        <v>0</v>
      </c>
      <c r="S262" s="102"/>
      <c r="T262" s="104">
        <f>SUM(T263:T270)</f>
        <v>0</v>
      </c>
      <c r="AR262" s="105" t="s">
        <v>77</v>
      </c>
      <c r="AT262" s="106" t="s">
        <v>74</v>
      </c>
      <c r="AU262" s="106" t="s">
        <v>77</v>
      </c>
      <c r="AY262" s="105" t="s">
        <v>78</v>
      </c>
      <c r="BK262" s="107">
        <f>SUM(BK263:BK270)</f>
        <v>0</v>
      </c>
    </row>
    <row r="263" spans="1:65" s="11" customFormat="1" ht="14.4" customHeight="1" x14ac:dyDescent="0.3">
      <c r="A263" s="8"/>
      <c r="B263" s="44"/>
      <c r="C263" s="110" t="s">
        <v>249</v>
      </c>
      <c r="D263" s="110" t="s">
        <v>81</v>
      </c>
      <c r="E263" s="111" t="s">
        <v>389</v>
      </c>
      <c r="F263" s="112" t="s">
        <v>361</v>
      </c>
      <c r="G263" s="113" t="s">
        <v>83</v>
      </c>
      <c r="H263" s="114">
        <v>191</v>
      </c>
      <c r="I263" s="115"/>
      <c r="J263" s="114">
        <f t="shared" ref="J263:J270" si="100">ROUND(I263*H263,3)</f>
        <v>0</v>
      </c>
      <c r="K263" s="116"/>
      <c r="L263" s="9"/>
      <c r="M263" s="117" t="s">
        <v>9</v>
      </c>
      <c r="N263" s="118" t="s">
        <v>29</v>
      </c>
      <c r="O263" s="119"/>
      <c r="P263" s="120">
        <f t="shared" ref="P263:P270" si="101">O263*H263</f>
        <v>0</v>
      </c>
      <c r="Q263" s="120">
        <v>0</v>
      </c>
      <c r="R263" s="120">
        <f t="shared" ref="R263:R270" si="102">Q263*H263</f>
        <v>0</v>
      </c>
      <c r="S263" s="120">
        <v>0</v>
      </c>
      <c r="T263" s="121">
        <f t="shared" ref="T263:T270" si="103">S263*H263</f>
        <v>0</v>
      </c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R263" s="122" t="s">
        <v>84</v>
      </c>
      <c r="AT263" s="122" t="s">
        <v>81</v>
      </c>
      <c r="AU263" s="122" t="s">
        <v>85</v>
      </c>
      <c r="AY263" s="1" t="s">
        <v>78</v>
      </c>
      <c r="BE263" s="123">
        <f t="shared" ref="BE263:BE270" si="104">IF(N263="základná",J263,0)</f>
        <v>0</v>
      </c>
      <c r="BF263" s="123">
        <f t="shared" ref="BF263:BF270" si="105">IF(N263="znížená",J263,0)</f>
        <v>0</v>
      </c>
      <c r="BG263" s="123">
        <f t="shared" ref="BG263:BG270" si="106">IF(N263="zákl. prenesená",J263,0)</f>
        <v>0</v>
      </c>
      <c r="BH263" s="123">
        <f t="shared" ref="BH263:BH270" si="107">IF(N263="zníž. prenesená",J263,0)</f>
        <v>0</v>
      </c>
      <c r="BI263" s="123">
        <f t="shared" ref="BI263:BI270" si="108">IF(N263="nulová",J263,0)</f>
        <v>0</v>
      </c>
      <c r="BJ263" s="1" t="s">
        <v>85</v>
      </c>
      <c r="BK263" s="124">
        <f t="shared" ref="BK263:BK270" si="109">ROUND(I263*H263,3)</f>
        <v>0</v>
      </c>
      <c r="BL263" s="1" t="s">
        <v>84</v>
      </c>
      <c r="BM263" s="122" t="s">
        <v>390</v>
      </c>
    </row>
    <row r="264" spans="1:65" s="11" customFormat="1" ht="14.4" customHeight="1" x14ac:dyDescent="0.3">
      <c r="A264" s="8"/>
      <c r="B264" s="44"/>
      <c r="C264" s="110" t="s">
        <v>391</v>
      </c>
      <c r="D264" s="110" t="s">
        <v>81</v>
      </c>
      <c r="E264" s="111" t="s">
        <v>392</v>
      </c>
      <c r="F264" s="112" t="s">
        <v>365</v>
      </c>
      <c r="G264" s="113" t="s">
        <v>83</v>
      </c>
      <c r="H264" s="114">
        <v>114</v>
      </c>
      <c r="I264" s="115"/>
      <c r="J264" s="114">
        <f t="shared" si="100"/>
        <v>0</v>
      </c>
      <c r="K264" s="116"/>
      <c r="L264" s="9"/>
      <c r="M264" s="117" t="s">
        <v>9</v>
      </c>
      <c r="N264" s="118" t="s">
        <v>29</v>
      </c>
      <c r="O264" s="119"/>
      <c r="P264" s="120">
        <f t="shared" si="101"/>
        <v>0</v>
      </c>
      <c r="Q264" s="120">
        <v>0</v>
      </c>
      <c r="R264" s="120">
        <f t="shared" si="102"/>
        <v>0</v>
      </c>
      <c r="S264" s="120">
        <v>0</v>
      </c>
      <c r="T264" s="121">
        <f t="shared" si="103"/>
        <v>0</v>
      </c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R264" s="122" t="s">
        <v>84</v>
      </c>
      <c r="AT264" s="122" t="s">
        <v>81</v>
      </c>
      <c r="AU264" s="122" t="s">
        <v>85</v>
      </c>
      <c r="AY264" s="1" t="s">
        <v>78</v>
      </c>
      <c r="BE264" s="123">
        <f t="shared" si="104"/>
        <v>0</v>
      </c>
      <c r="BF264" s="123">
        <f t="shared" si="105"/>
        <v>0</v>
      </c>
      <c r="BG264" s="123">
        <f t="shared" si="106"/>
        <v>0</v>
      </c>
      <c r="BH264" s="123">
        <f t="shared" si="107"/>
        <v>0</v>
      </c>
      <c r="BI264" s="123">
        <f t="shared" si="108"/>
        <v>0</v>
      </c>
      <c r="BJ264" s="1" t="s">
        <v>85</v>
      </c>
      <c r="BK264" s="124">
        <f t="shared" si="109"/>
        <v>0</v>
      </c>
      <c r="BL264" s="1" t="s">
        <v>84</v>
      </c>
      <c r="BM264" s="122" t="s">
        <v>393</v>
      </c>
    </row>
    <row r="265" spans="1:65" s="11" customFormat="1" ht="14.4" customHeight="1" x14ac:dyDescent="0.3">
      <c r="A265" s="8"/>
      <c r="B265" s="44"/>
      <c r="C265" s="110" t="s">
        <v>251</v>
      </c>
      <c r="D265" s="110" t="s">
        <v>81</v>
      </c>
      <c r="E265" s="111" t="s">
        <v>394</v>
      </c>
      <c r="F265" s="112" t="s">
        <v>368</v>
      </c>
      <c r="G265" s="113" t="s">
        <v>83</v>
      </c>
      <c r="H265" s="114">
        <v>1</v>
      </c>
      <c r="I265" s="115"/>
      <c r="J265" s="114">
        <f t="shared" si="100"/>
        <v>0</v>
      </c>
      <c r="K265" s="116"/>
      <c r="L265" s="9"/>
      <c r="M265" s="117" t="s">
        <v>9</v>
      </c>
      <c r="N265" s="118" t="s">
        <v>29</v>
      </c>
      <c r="O265" s="119"/>
      <c r="P265" s="120">
        <f t="shared" si="101"/>
        <v>0</v>
      </c>
      <c r="Q265" s="120">
        <v>0</v>
      </c>
      <c r="R265" s="120">
        <f t="shared" si="102"/>
        <v>0</v>
      </c>
      <c r="S265" s="120">
        <v>0</v>
      </c>
      <c r="T265" s="121">
        <f t="shared" si="103"/>
        <v>0</v>
      </c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R265" s="122" t="s">
        <v>84</v>
      </c>
      <c r="AT265" s="122" t="s">
        <v>81</v>
      </c>
      <c r="AU265" s="122" t="s">
        <v>85</v>
      </c>
      <c r="AY265" s="1" t="s">
        <v>78</v>
      </c>
      <c r="BE265" s="123">
        <f t="shared" si="104"/>
        <v>0</v>
      </c>
      <c r="BF265" s="123">
        <f t="shared" si="105"/>
        <v>0</v>
      </c>
      <c r="BG265" s="123">
        <f t="shared" si="106"/>
        <v>0</v>
      </c>
      <c r="BH265" s="123">
        <f t="shared" si="107"/>
        <v>0</v>
      </c>
      <c r="BI265" s="123">
        <f t="shared" si="108"/>
        <v>0</v>
      </c>
      <c r="BJ265" s="1" t="s">
        <v>85</v>
      </c>
      <c r="BK265" s="124">
        <f t="shared" si="109"/>
        <v>0</v>
      </c>
      <c r="BL265" s="1" t="s">
        <v>84</v>
      </c>
      <c r="BM265" s="122" t="s">
        <v>395</v>
      </c>
    </row>
    <row r="266" spans="1:65" s="11" customFormat="1" ht="14.4" customHeight="1" x14ac:dyDescent="0.3">
      <c r="A266" s="8"/>
      <c r="B266" s="44"/>
      <c r="C266" s="110" t="s">
        <v>396</v>
      </c>
      <c r="D266" s="110" t="s">
        <v>81</v>
      </c>
      <c r="E266" s="111" t="s">
        <v>397</v>
      </c>
      <c r="F266" s="112" t="s">
        <v>372</v>
      </c>
      <c r="G266" s="113" t="s">
        <v>90</v>
      </c>
      <c r="H266" s="114">
        <v>1</v>
      </c>
      <c r="I266" s="115"/>
      <c r="J266" s="114">
        <f t="shared" si="100"/>
        <v>0</v>
      </c>
      <c r="K266" s="116"/>
      <c r="L266" s="9"/>
      <c r="M266" s="117" t="s">
        <v>9</v>
      </c>
      <c r="N266" s="118" t="s">
        <v>29</v>
      </c>
      <c r="O266" s="119"/>
      <c r="P266" s="120">
        <f t="shared" si="101"/>
        <v>0</v>
      </c>
      <c r="Q266" s="120">
        <v>0</v>
      </c>
      <c r="R266" s="120">
        <f t="shared" si="102"/>
        <v>0</v>
      </c>
      <c r="S266" s="120">
        <v>0</v>
      </c>
      <c r="T266" s="121">
        <f t="shared" si="103"/>
        <v>0</v>
      </c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R266" s="122" t="s">
        <v>84</v>
      </c>
      <c r="AT266" s="122" t="s">
        <v>81</v>
      </c>
      <c r="AU266" s="122" t="s">
        <v>85</v>
      </c>
      <c r="AY266" s="1" t="s">
        <v>78</v>
      </c>
      <c r="BE266" s="123">
        <f t="shared" si="104"/>
        <v>0</v>
      </c>
      <c r="BF266" s="123">
        <f t="shared" si="105"/>
        <v>0</v>
      </c>
      <c r="BG266" s="123">
        <f t="shared" si="106"/>
        <v>0</v>
      </c>
      <c r="BH266" s="123">
        <f t="shared" si="107"/>
        <v>0</v>
      </c>
      <c r="BI266" s="123">
        <f t="shared" si="108"/>
        <v>0</v>
      </c>
      <c r="BJ266" s="1" t="s">
        <v>85</v>
      </c>
      <c r="BK266" s="124">
        <f t="shared" si="109"/>
        <v>0</v>
      </c>
      <c r="BL266" s="1" t="s">
        <v>84</v>
      </c>
      <c r="BM266" s="122" t="s">
        <v>398</v>
      </c>
    </row>
    <row r="267" spans="1:65" s="11" customFormat="1" ht="14.4" customHeight="1" x14ac:dyDescent="0.3">
      <c r="A267" s="8"/>
      <c r="B267" s="44"/>
      <c r="C267" s="110" t="s">
        <v>254</v>
      </c>
      <c r="D267" s="110" t="s">
        <v>81</v>
      </c>
      <c r="E267" s="111" t="s">
        <v>399</v>
      </c>
      <c r="F267" s="112" t="s">
        <v>375</v>
      </c>
      <c r="G267" s="113" t="s">
        <v>83</v>
      </c>
      <c r="H267" s="114">
        <v>24</v>
      </c>
      <c r="I267" s="115"/>
      <c r="J267" s="114">
        <f t="shared" si="100"/>
        <v>0</v>
      </c>
      <c r="K267" s="116"/>
      <c r="L267" s="9"/>
      <c r="M267" s="117" t="s">
        <v>9</v>
      </c>
      <c r="N267" s="118" t="s">
        <v>29</v>
      </c>
      <c r="O267" s="119"/>
      <c r="P267" s="120">
        <f t="shared" si="101"/>
        <v>0</v>
      </c>
      <c r="Q267" s="120">
        <v>0</v>
      </c>
      <c r="R267" s="120">
        <f t="shared" si="102"/>
        <v>0</v>
      </c>
      <c r="S267" s="120">
        <v>0</v>
      </c>
      <c r="T267" s="121">
        <f t="shared" si="103"/>
        <v>0</v>
      </c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R267" s="122" t="s">
        <v>84</v>
      </c>
      <c r="AT267" s="122" t="s">
        <v>81</v>
      </c>
      <c r="AU267" s="122" t="s">
        <v>85</v>
      </c>
      <c r="AY267" s="1" t="s">
        <v>78</v>
      </c>
      <c r="BE267" s="123">
        <f t="shared" si="104"/>
        <v>0</v>
      </c>
      <c r="BF267" s="123">
        <f t="shared" si="105"/>
        <v>0</v>
      </c>
      <c r="BG267" s="123">
        <f t="shared" si="106"/>
        <v>0</v>
      </c>
      <c r="BH267" s="123">
        <f t="shared" si="107"/>
        <v>0</v>
      </c>
      <c r="BI267" s="123">
        <f t="shared" si="108"/>
        <v>0</v>
      </c>
      <c r="BJ267" s="1" t="s">
        <v>85</v>
      </c>
      <c r="BK267" s="124">
        <f t="shared" si="109"/>
        <v>0</v>
      </c>
      <c r="BL267" s="1" t="s">
        <v>84</v>
      </c>
      <c r="BM267" s="122" t="s">
        <v>400</v>
      </c>
    </row>
    <row r="268" spans="1:65" s="11" customFormat="1" ht="14.4" customHeight="1" x14ac:dyDescent="0.3">
      <c r="A268" s="8"/>
      <c r="B268" s="44"/>
      <c r="C268" s="110" t="s">
        <v>401</v>
      </c>
      <c r="D268" s="110" t="s">
        <v>81</v>
      </c>
      <c r="E268" s="111" t="s">
        <v>402</v>
      </c>
      <c r="F268" s="112" t="s">
        <v>379</v>
      </c>
      <c r="G268" s="113" t="s">
        <v>83</v>
      </c>
      <c r="H268" s="114">
        <v>1</v>
      </c>
      <c r="I268" s="115"/>
      <c r="J268" s="114">
        <f t="shared" si="100"/>
        <v>0</v>
      </c>
      <c r="K268" s="116"/>
      <c r="L268" s="9"/>
      <c r="M268" s="117" t="s">
        <v>9</v>
      </c>
      <c r="N268" s="118" t="s">
        <v>29</v>
      </c>
      <c r="O268" s="119"/>
      <c r="P268" s="120">
        <f t="shared" si="101"/>
        <v>0</v>
      </c>
      <c r="Q268" s="120">
        <v>0</v>
      </c>
      <c r="R268" s="120">
        <f t="shared" si="102"/>
        <v>0</v>
      </c>
      <c r="S268" s="120">
        <v>0</v>
      </c>
      <c r="T268" s="121">
        <f t="shared" si="103"/>
        <v>0</v>
      </c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R268" s="122" t="s">
        <v>84</v>
      </c>
      <c r="AT268" s="122" t="s">
        <v>81</v>
      </c>
      <c r="AU268" s="122" t="s">
        <v>85</v>
      </c>
      <c r="AY268" s="1" t="s">
        <v>78</v>
      </c>
      <c r="BE268" s="123">
        <f t="shared" si="104"/>
        <v>0</v>
      </c>
      <c r="BF268" s="123">
        <f t="shared" si="105"/>
        <v>0</v>
      </c>
      <c r="BG268" s="123">
        <f t="shared" si="106"/>
        <v>0</v>
      </c>
      <c r="BH268" s="123">
        <f t="shared" si="107"/>
        <v>0</v>
      </c>
      <c r="BI268" s="123">
        <f t="shared" si="108"/>
        <v>0</v>
      </c>
      <c r="BJ268" s="1" t="s">
        <v>85</v>
      </c>
      <c r="BK268" s="124">
        <f t="shared" si="109"/>
        <v>0</v>
      </c>
      <c r="BL268" s="1" t="s">
        <v>84</v>
      </c>
      <c r="BM268" s="122" t="s">
        <v>403</v>
      </c>
    </row>
    <row r="269" spans="1:65" s="11" customFormat="1" ht="14.4" customHeight="1" x14ac:dyDescent="0.3">
      <c r="A269" s="8"/>
      <c r="B269" s="44"/>
      <c r="C269" s="110" t="s">
        <v>256</v>
      </c>
      <c r="D269" s="110" t="s">
        <v>81</v>
      </c>
      <c r="E269" s="111" t="s">
        <v>404</v>
      </c>
      <c r="F269" s="112" t="s">
        <v>382</v>
      </c>
      <c r="G269" s="113" t="s">
        <v>383</v>
      </c>
      <c r="H269" s="114">
        <v>10</v>
      </c>
      <c r="I269" s="115"/>
      <c r="J269" s="114">
        <f t="shared" si="100"/>
        <v>0</v>
      </c>
      <c r="K269" s="116"/>
      <c r="L269" s="9"/>
      <c r="M269" s="117" t="s">
        <v>9</v>
      </c>
      <c r="N269" s="118" t="s">
        <v>29</v>
      </c>
      <c r="O269" s="119"/>
      <c r="P269" s="120">
        <f t="shared" si="101"/>
        <v>0</v>
      </c>
      <c r="Q269" s="120">
        <v>0</v>
      </c>
      <c r="R269" s="120">
        <f t="shared" si="102"/>
        <v>0</v>
      </c>
      <c r="S269" s="120">
        <v>0</v>
      </c>
      <c r="T269" s="121">
        <f t="shared" si="103"/>
        <v>0</v>
      </c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R269" s="122" t="s">
        <v>84</v>
      </c>
      <c r="AT269" s="122" t="s">
        <v>81</v>
      </c>
      <c r="AU269" s="122" t="s">
        <v>85</v>
      </c>
      <c r="AY269" s="1" t="s">
        <v>78</v>
      </c>
      <c r="BE269" s="123">
        <f t="shared" si="104"/>
        <v>0</v>
      </c>
      <c r="BF269" s="123">
        <f t="shared" si="105"/>
        <v>0</v>
      </c>
      <c r="BG269" s="123">
        <f t="shared" si="106"/>
        <v>0</v>
      </c>
      <c r="BH269" s="123">
        <f t="shared" si="107"/>
        <v>0</v>
      </c>
      <c r="BI269" s="123">
        <f t="shared" si="108"/>
        <v>0</v>
      </c>
      <c r="BJ269" s="1" t="s">
        <v>85</v>
      </c>
      <c r="BK269" s="124">
        <f t="shared" si="109"/>
        <v>0</v>
      </c>
      <c r="BL269" s="1" t="s">
        <v>84</v>
      </c>
      <c r="BM269" s="122" t="s">
        <v>405</v>
      </c>
    </row>
    <row r="270" spans="1:65" s="11" customFormat="1" ht="14.4" customHeight="1" x14ac:dyDescent="0.3">
      <c r="A270" s="8"/>
      <c r="B270" s="44"/>
      <c r="C270" s="110" t="s">
        <v>406</v>
      </c>
      <c r="D270" s="110" t="s">
        <v>81</v>
      </c>
      <c r="E270" s="111" t="s">
        <v>407</v>
      </c>
      <c r="F270" s="112" t="s">
        <v>387</v>
      </c>
      <c r="G270" s="113" t="s">
        <v>108</v>
      </c>
      <c r="H270" s="114">
        <v>600</v>
      </c>
      <c r="I270" s="115"/>
      <c r="J270" s="114">
        <f t="shared" si="100"/>
        <v>0</v>
      </c>
      <c r="K270" s="116"/>
      <c r="L270" s="9"/>
      <c r="M270" s="117" t="s">
        <v>9</v>
      </c>
      <c r="N270" s="118" t="s">
        <v>29</v>
      </c>
      <c r="O270" s="119"/>
      <c r="P270" s="120">
        <f t="shared" si="101"/>
        <v>0</v>
      </c>
      <c r="Q270" s="120">
        <v>0</v>
      </c>
      <c r="R270" s="120">
        <f t="shared" si="102"/>
        <v>0</v>
      </c>
      <c r="S270" s="120">
        <v>0</v>
      </c>
      <c r="T270" s="121">
        <f t="shared" si="103"/>
        <v>0</v>
      </c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R270" s="122" t="s">
        <v>84</v>
      </c>
      <c r="AT270" s="122" t="s">
        <v>81</v>
      </c>
      <c r="AU270" s="122" t="s">
        <v>85</v>
      </c>
      <c r="AY270" s="1" t="s">
        <v>78</v>
      </c>
      <c r="BE270" s="123">
        <f t="shared" si="104"/>
        <v>0</v>
      </c>
      <c r="BF270" s="123">
        <f t="shared" si="105"/>
        <v>0</v>
      </c>
      <c r="BG270" s="123">
        <f t="shared" si="106"/>
        <v>0</v>
      </c>
      <c r="BH270" s="123">
        <f t="shared" si="107"/>
        <v>0</v>
      </c>
      <c r="BI270" s="123">
        <f t="shared" si="108"/>
        <v>0</v>
      </c>
      <c r="BJ270" s="1" t="s">
        <v>85</v>
      </c>
      <c r="BK270" s="124">
        <f t="shared" si="109"/>
        <v>0</v>
      </c>
      <c r="BL270" s="1" t="s">
        <v>84</v>
      </c>
      <c r="BM270" s="122" t="s">
        <v>408</v>
      </c>
    </row>
    <row r="271" spans="1:65" s="93" customFormat="1" ht="22.8" customHeight="1" x14ac:dyDescent="0.25">
      <c r="B271" s="94"/>
      <c r="C271" s="95"/>
      <c r="D271" s="96" t="s">
        <v>74</v>
      </c>
      <c r="E271" s="108" t="s">
        <v>147</v>
      </c>
      <c r="F271" s="108" t="s">
        <v>148</v>
      </c>
      <c r="G271" s="95"/>
      <c r="H271" s="95"/>
      <c r="I271" s="98"/>
      <c r="J271" s="109">
        <f>BK271</f>
        <v>0</v>
      </c>
      <c r="K271" s="95"/>
      <c r="L271" s="100"/>
      <c r="M271" s="101"/>
      <c r="N271" s="102"/>
      <c r="O271" s="102"/>
      <c r="P271" s="103">
        <f>SUM(P272:P279)</f>
        <v>0</v>
      </c>
      <c r="Q271" s="102"/>
      <c r="R271" s="103">
        <f>SUM(R272:R279)</f>
        <v>0</v>
      </c>
      <c r="S271" s="102"/>
      <c r="T271" s="104">
        <f>SUM(T272:T279)</f>
        <v>0</v>
      </c>
      <c r="AR271" s="105" t="s">
        <v>77</v>
      </c>
      <c r="AT271" s="106" t="s">
        <v>74</v>
      </c>
      <c r="AU271" s="106" t="s">
        <v>77</v>
      </c>
      <c r="AY271" s="105" t="s">
        <v>78</v>
      </c>
      <c r="BK271" s="107">
        <f>SUM(BK272:BK279)</f>
        <v>0</v>
      </c>
    </row>
    <row r="272" spans="1:65" s="11" customFormat="1" ht="14.4" customHeight="1" x14ac:dyDescent="0.3">
      <c r="A272" s="8"/>
      <c r="B272" s="44"/>
      <c r="C272" s="110" t="s">
        <v>259</v>
      </c>
      <c r="D272" s="110" t="s">
        <v>81</v>
      </c>
      <c r="E272" s="111" t="s">
        <v>409</v>
      </c>
      <c r="F272" s="112" t="s">
        <v>361</v>
      </c>
      <c r="G272" s="113" t="s">
        <v>83</v>
      </c>
      <c r="H272" s="114">
        <v>190</v>
      </c>
      <c r="I272" s="115"/>
      <c r="J272" s="114">
        <f t="shared" ref="J272:J279" si="110">ROUND(I272*H272,3)</f>
        <v>0</v>
      </c>
      <c r="K272" s="116"/>
      <c r="L272" s="9"/>
      <c r="M272" s="117" t="s">
        <v>9</v>
      </c>
      <c r="N272" s="118" t="s">
        <v>29</v>
      </c>
      <c r="O272" s="119"/>
      <c r="P272" s="120">
        <f t="shared" ref="P272:P279" si="111">O272*H272</f>
        <v>0</v>
      </c>
      <c r="Q272" s="120">
        <v>0</v>
      </c>
      <c r="R272" s="120">
        <f t="shared" ref="R272:R279" si="112">Q272*H272</f>
        <v>0</v>
      </c>
      <c r="S272" s="120">
        <v>0</v>
      </c>
      <c r="T272" s="121">
        <f t="shared" ref="T272:T279" si="113">S272*H272</f>
        <v>0</v>
      </c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R272" s="122" t="s">
        <v>84</v>
      </c>
      <c r="AT272" s="122" t="s">
        <v>81</v>
      </c>
      <c r="AU272" s="122" t="s">
        <v>85</v>
      </c>
      <c r="AY272" s="1" t="s">
        <v>78</v>
      </c>
      <c r="BE272" s="123">
        <f t="shared" ref="BE272:BE279" si="114">IF(N272="základná",J272,0)</f>
        <v>0</v>
      </c>
      <c r="BF272" s="123">
        <f t="shared" ref="BF272:BF279" si="115">IF(N272="znížená",J272,0)</f>
        <v>0</v>
      </c>
      <c r="BG272" s="123">
        <f t="shared" ref="BG272:BG279" si="116">IF(N272="zákl. prenesená",J272,0)</f>
        <v>0</v>
      </c>
      <c r="BH272" s="123">
        <f t="shared" ref="BH272:BH279" si="117">IF(N272="zníž. prenesená",J272,0)</f>
        <v>0</v>
      </c>
      <c r="BI272" s="123">
        <f t="shared" ref="BI272:BI279" si="118">IF(N272="nulová",J272,0)</f>
        <v>0</v>
      </c>
      <c r="BJ272" s="1" t="s">
        <v>85</v>
      </c>
      <c r="BK272" s="124">
        <f t="shared" ref="BK272:BK279" si="119">ROUND(I272*H272,3)</f>
        <v>0</v>
      </c>
      <c r="BL272" s="1" t="s">
        <v>84</v>
      </c>
      <c r="BM272" s="122" t="s">
        <v>410</v>
      </c>
    </row>
    <row r="273" spans="1:65" s="11" customFormat="1" ht="14.4" customHeight="1" x14ac:dyDescent="0.3">
      <c r="A273" s="8"/>
      <c r="B273" s="44"/>
      <c r="C273" s="110" t="s">
        <v>411</v>
      </c>
      <c r="D273" s="110" t="s">
        <v>81</v>
      </c>
      <c r="E273" s="111" t="s">
        <v>412</v>
      </c>
      <c r="F273" s="112" t="s">
        <v>365</v>
      </c>
      <c r="G273" s="113" t="s">
        <v>83</v>
      </c>
      <c r="H273" s="114">
        <v>114</v>
      </c>
      <c r="I273" s="115"/>
      <c r="J273" s="114">
        <f t="shared" si="110"/>
        <v>0</v>
      </c>
      <c r="K273" s="116"/>
      <c r="L273" s="9"/>
      <c r="M273" s="117" t="s">
        <v>9</v>
      </c>
      <c r="N273" s="118" t="s">
        <v>29</v>
      </c>
      <c r="O273" s="119"/>
      <c r="P273" s="120">
        <f t="shared" si="111"/>
        <v>0</v>
      </c>
      <c r="Q273" s="120">
        <v>0</v>
      </c>
      <c r="R273" s="120">
        <f t="shared" si="112"/>
        <v>0</v>
      </c>
      <c r="S273" s="120">
        <v>0</v>
      </c>
      <c r="T273" s="121">
        <f t="shared" si="113"/>
        <v>0</v>
      </c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R273" s="122" t="s">
        <v>84</v>
      </c>
      <c r="AT273" s="122" t="s">
        <v>81</v>
      </c>
      <c r="AU273" s="122" t="s">
        <v>85</v>
      </c>
      <c r="AY273" s="1" t="s">
        <v>78</v>
      </c>
      <c r="BE273" s="123">
        <f t="shared" si="114"/>
        <v>0</v>
      </c>
      <c r="BF273" s="123">
        <f t="shared" si="115"/>
        <v>0</v>
      </c>
      <c r="BG273" s="123">
        <f t="shared" si="116"/>
        <v>0</v>
      </c>
      <c r="BH273" s="123">
        <f t="shared" si="117"/>
        <v>0</v>
      </c>
      <c r="BI273" s="123">
        <f t="shared" si="118"/>
        <v>0</v>
      </c>
      <c r="BJ273" s="1" t="s">
        <v>85</v>
      </c>
      <c r="BK273" s="124">
        <f t="shared" si="119"/>
        <v>0</v>
      </c>
      <c r="BL273" s="1" t="s">
        <v>84</v>
      </c>
      <c r="BM273" s="122" t="s">
        <v>413</v>
      </c>
    </row>
    <row r="274" spans="1:65" s="11" customFormat="1" ht="14.4" customHeight="1" x14ac:dyDescent="0.3">
      <c r="A274" s="8"/>
      <c r="B274" s="44"/>
      <c r="C274" s="110" t="s">
        <v>261</v>
      </c>
      <c r="D274" s="110" t="s">
        <v>81</v>
      </c>
      <c r="E274" s="111" t="s">
        <v>414</v>
      </c>
      <c r="F274" s="112" t="s">
        <v>368</v>
      </c>
      <c r="G274" s="113" t="s">
        <v>83</v>
      </c>
      <c r="H274" s="114">
        <v>1</v>
      </c>
      <c r="I274" s="115"/>
      <c r="J274" s="114">
        <f t="shared" si="110"/>
        <v>0</v>
      </c>
      <c r="K274" s="116"/>
      <c r="L274" s="9"/>
      <c r="M274" s="117" t="s">
        <v>9</v>
      </c>
      <c r="N274" s="118" t="s">
        <v>29</v>
      </c>
      <c r="O274" s="119"/>
      <c r="P274" s="120">
        <f t="shared" si="111"/>
        <v>0</v>
      </c>
      <c r="Q274" s="120">
        <v>0</v>
      </c>
      <c r="R274" s="120">
        <f t="shared" si="112"/>
        <v>0</v>
      </c>
      <c r="S274" s="120">
        <v>0</v>
      </c>
      <c r="T274" s="121">
        <f t="shared" si="113"/>
        <v>0</v>
      </c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R274" s="122" t="s">
        <v>84</v>
      </c>
      <c r="AT274" s="122" t="s">
        <v>81</v>
      </c>
      <c r="AU274" s="122" t="s">
        <v>85</v>
      </c>
      <c r="AY274" s="1" t="s">
        <v>78</v>
      </c>
      <c r="BE274" s="123">
        <f t="shared" si="114"/>
        <v>0</v>
      </c>
      <c r="BF274" s="123">
        <f t="shared" si="115"/>
        <v>0</v>
      </c>
      <c r="BG274" s="123">
        <f t="shared" si="116"/>
        <v>0</v>
      </c>
      <c r="BH274" s="123">
        <f t="shared" si="117"/>
        <v>0</v>
      </c>
      <c r="BI274" s="123">
        <f t="shared" si="118"/>
        <v>0</v>
      </c>
      <c r="BJ274" s="1" t="s">
        <v>85</v>
      </c>
      <c r="BK274" s="124">
        <f t="shared" si="119"/>
        <v>0</v>
      </c>
      <c r="BL274" s="1" t="s">
        <v>84</v>
      </c>
      <c r="BM274" s="122" t="s">
        <v>415</v>
      </c>
    </row>
    <row r="275" spans="1:65" s="11" customFormat="1" ht="14.4" customHeight="1" x14ac:dyDescent="0.3">
      <c r="A275" s="8"/>
      <c r="B275" s="44"/>
      <c r="C275" s="110" t="s">
        <v>416</v>
      </c>
      <c r="D275" s="110" t="s">
        <v>81</v>
      </c>
      <c r="E275" s="111" t="s">
        <v>417</v>
      </c>
      <c r="F275" s="112" t="s">
        <v>372</v>
      </c>
      <c r="G275" s="113" t="s">
        <v>90</v>
      </c>
      <c r="H275" s="114">
        <v>1</v>
      </c>
      <c r="I275" s="115"/>
      <c r="J275" s="114">
        <f t="shared" si="110"/>
        <v>0</v>
      </c>
      <c r="K275" s="116"/>
      <c r="L275" s="9"/>
      <c r="M275" s="117" t="s">
        <v>9</v>
      </c>
      <c r="N275" s="118" t="s">
        <v>29</v>
      </c>
      <c r="O275" s="119"/>
      <c r="P275" s="120">
        <f t="shared" si="111"/>
        <v>0</v>
      </c>
      <c r="Q275" s="120">
        <v>0</v>
      </c>
      <c r="R275" s="120">
        <f t="shared" si="112"/>
        <v>0</v>
      </c>
      <c r="S275" s="120">
        <v>0</v>
      </c>
      <c r="T275" s="121">
        <f t="shared" si="113"/>
        <v>0</v>
      </c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R275" s="122" t="s">
        <v>84</v>
      </c>
      <c r="AT275" s="122" t="s">
        <v>81</v>
      </c>
      <c r="AU275" s="122" t="s">
        <v>85</v>
      </c>
      <c r="AY275" s="1" t="s">
        <v>78</v>
      </c>
      <c r="BE275" s="123">
        <f t="shared" si="114"/>
        <v>0</v>
      </c>
      <c r="BF275" s="123">
        <f t="shared" si="115"/>
        <v>0</v>
      </c>
      <c r="BG275" s="123">
        <f t="shared" si="116"/>
        <v>0</v>
      </c>
      <c r="BH275" s="123">
        <f t="shared" si="117"/>
        <v>0</v>
      </c>
      <c r="BI275" s="123">
        <f t="shared" si="118"/>
        <v>0</v>
      </c>
      <c r="BJ275" s="1" t="s">
        <v>85</v>
      </c>
      <c r="BK275" s="124">
        <f t="shared" si="119"/>
        <v>0</v>
      </c>
      <c r="BL275" s="1" t="s">
        <v>84</v>
      </c>
      <c r="BM275" s="122" t="s">
        <v>418</v>
      </c>
    </row>
    <row r="276" spans="1:65" s="11" customFormat="1" ht="14.4" customHeight="1" x14ac:dyDescent="0.3">
      <c r="A276" s="8"/>
      <c r="B276" s="44"/>
      <c r="C276" s="110" t="s">
        <v>264</v>
      </c>
      <c r="D276" s="110" t="s">
        <v>81</v>
      </c>
      <c r="E276" s="111" t="s">
        <v>419</v>
      </c>
      <c r="F276" s="112" t="s">
        <v>375</v>
      </c>
      <c r="G276" s="113" t="s">
        <v>83</v>
      </c>
      <c r="H276" s="114">
        <v>24</v>
      </c>
      <c r="I276" s="115"/>
      <c r="J276" s="114">
        <f t="shared" si="110"/>
        <v>0</v>
      </c>
      <c r="K276" s="116"/>
      <c r="L276" s="9"/>
      <c r="M276" s="117" t="s">
        <v>9</v>
      </c>
      <c r="N276" s="118" t="s">
        <v>29</v>
      </c>
      <c r="O276" s="119"/>
      <c r="P276" s="120">
        <f t="shared" si="111"/>
        <v>0</v>
      </c>
      <c r="Q276" s="120">
        <v>0</v>
      </c>
      <c r="R276" s="120">
        <f t="shared" si="112"/>
        <v>0</v>
      </c>
      <c r="S276" s="120">
        <v>0</v>
      </c>
      <c r="T276" s="121">
        <f t="shared" si="113"/>
        <v>0</v>
      </c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R276" s="122" t="s">
        <v>84</v>
      </c>
      <c r="AT276" s="122" t="s">
        <v>81</v>
      </c>
      <c r="AU276" s="122" t="s">
        <v>85</v>
      </c>
      <c r="AY276" s="1" t="s">
        <v>78</v>
      </c>
      <c r="BE276" s="123">
        <f t="shared" si="114"/>
        <v>0</v>
      </c>
      <c r="BF276" s="123">
        <f t="shared" si="115"/>
        <v>0</v>
      </c>
      <c r="BG276" s="123">
        <f t="shared" si="116"/>
        <v>0</v>
      </c>
      <c r="BH276" s="123">
        <f t="shared" si="117"/>
        <v>0</v>
      </c>
      <c r="BI276" s="123">
        <f t="shared" si="118"/>
        <v>0</v>
      </c>
      <c r="BJ276" s="1" t="s">
        <v>85</v>
      </c>
      <c r="BK276" s="124">
        <f t="shared" si="119"/>
        <v>0</v>
      </c>
      <c r="BL276" s="1" t="s">
        <v>84</v>
      </c>
      <c r="BM276" s="122" t="s">
        <v>420</v>
      </c>
    </row>
    <row r="277" spans="1:65" s="11" customFormat="1" ht="14.4" customHeight="1" x14ac:dyDescent="0.3">
      <c r="A277" s="8"/>
      <c r="B277" s="44"/>
      <c r="C277" s="110" t="s">
        <v>421</v>
      </c>
      <c r="D277" s="110" t="s">
        <v>81</v>
      </c>
      <c r="E277" s="111" t="s">
        <v>422</v>
      </c>
      <c r="F277" s="112" t="s">
        <v>379</v>
      </c>
      <c r="G277" s="113" t="s">
        <v>83</v>
      </c>
      <c r="H277" s="114">
        <v>1</v>
      </c>
      <c r="I277" s="115"/>
      <c r="J277" s="114">
        <f t="shared" si="110"/>
        <v>0</v>
      </c>
      <c r="K277" s="116"/>
      <c r="L277" s="9"/>
      <c r="M277" s="117" t="s">
        <v>9</v>
      </c>
      <c r="N277" s="118" t="s">
        <v>29</v>
      </c>
      <c r="O277" s="119"/>
      <c r="P277" s="120">
        <f t="shared" si="111"/>
        <v>0</v>
      </c>
      <c r="Q277" s="120">
        <v>0</v>
      </c>
      <c r="R277" s="120">
        <f t="shared" si="112"/>
        <v>0</v>
      </c>
      <c r="S277" s="120">
        <v>0</v>
      </c>
      <c r="T277" s="121">
        <f t="shared" si="113"/>
        <v>0</v>
      </c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R277" s="122" t="s">
        <v>84</v>
      </c>
      <c r="AT277" s="122" t="s">
        <v>81</v>
      </c>
      <c r="AU277" s="122" t="s">
        <v>85</v>
      </c>
      <c r="AY277" s="1" t="s">
        <v>78</v>
      </c>
      <c r="BE277" s="123">
        <f t="shared" si="114"/>
        <v>0</v>
      </c>
      <c r="BF277" s="123">
        <f t="shared" si="115"/>
        <v>0</v>
      </c>
      <c r="BG277" s="123">
        <f t="shared" si="116"/>
        <v>0</v>
      </c>
      <c r="BH277" s="123">
        <f t="shared" si="117"/>
        <v>0</v>
      </c>
      <c r="BI277" s="123">
        <f t="shared" si="118"/>
        <v>0</v>
      </c>
      <c r="BJ277" s="1" t="s">
        <v>85</v>
      </c>
      <c r="BK277" s="124">
        <f t="shared" si="119"/>
        <v>0</v>
      </c>
      <c r="BL277" s="1" t="s">
        <v>84</v>
      </c>
      <c r="BM277" s="122" t="s">
        <v>423</v>
      </c>
    </row>
    <row r="278" spans="1:65" s="11" customFormat="1" ht="14.4" customHeight="1" x14ac:dyDescent="0.3">
      <c r="A278" s="8"/>
      <c r="B278" s="44"/>
      <c r="C278" s="110" t="s">
        <v>265</v>
      </c>
      <c r="D278" s="110" t="s">
        <v>81</v>
      </c>
      <c r="E278" s="111" t="s">
        <v>424</v>
      </c>
      <c r="F278" s="112" t="s">
        <v>382</v>
      </c>
      <c r="G278" s="113" t="s">
        <v>383</v>
      </c>
      <c r="H278" s="114">
        <v>10</v>
      </c>
      <c r="I278" s="115"/>
      <c r="J278" s="114">
        <f t="shared" si="110"/>
        <v>0</v>
      </c>
      <c r="K278" s="116"/>
      <c r="L278" s="9"/>
      <c r="M278" s="117" t="s">
        <v>9</v>
      </c>
      <c r="N278" s="118" t="s">
        <v>29</v>
      </c>
      <c r="O278" s="119"/>
      <c r="P278" s="120">
        <f t="shared" si="111"/>
        <v>0</v>
      </c>
      <c r="Q278" s="120">
        <v>0</v>
      </c>
      <c r="R278" s="120">
        <f t="shared" si="112"/>
        <v>0</v>
      </c>
      <c r="S278" s="120">
        <v>0</v>
      </c>
      <c r="T278" s="121">
        <f t="shared" si="113"/>
        <v>0</v>
      </c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R278" s="122" t="s">
        <v>84</v>
      </c>
      <c r="AT278" s="122" t="s">
        <v>81</v>
      </c>
      <c r="AU278" s="122" t="s">
        <v>85</v>
      </c>
      <c r="AY278" s="1" t="s">
        <v>78</v>
      </c>
      <c r="BE278" s="123">
        <f t="shared" si="114"/>
        <v>0</v>
      </c>
      <c r="BF278" s="123">
        <f t="shared" si="115"/>
        <v>0</v>
      </c>
      <c r="BG278" s="123">
        <f t="shared" si="116"/>
        <v>0</v>
      </c>
      <c r="BH278" s="123">
        <f t="shared" si="117"/>
        <v>0</v>
      </c>
      <c r="BI278" s="123">
        <f t="shared" si="118"/>
        <v>0</v>
      </c>
      <c r="BJ278" s="1" t="s">
        <v>85</v>
      </c>
      <c r="BK278" s="124">
        <f t="shared" si="119"/>
        <v>0</v>
      </c>
      <c r="BL278" s="1" t="s">
        <v>84</v>
      </c>
      <c r="BM278" s="122" t="s">
        <v>425</v>
      </c>
    </row>
    <row r="279" spans="1:65" s="11" customFormat="1" ht="14.4" customHeight="1" x14ac:dyDescent="0.3">
      <c r="A279" s="8"/>
      <c r="B279" s="44"/>
      <c r="C279" s="110" t="s">
        <v>426</v>
      </c>
      <c r="D279" s="110" t="s">
        <v>81</v>
      </c>
      <c r="E279" s="111" t="s">
        <v>427</v>
      </c>
      <c r="F279" s="112" t="s">
        <v>387</v>
      </c>
      <c r="G279" s="113" t="s">
        <v>108</v>
      </c>
      <c r="H279" s="114">
        <v>600</v>
      </c>
      <c r="I279" s="115"/>
      <c r="J279" s="114">
        <f t="shared" si="110"/>
        <v>0</v>
      </c>
      <c r="K279" s="116"/>
      <c r="L279" s="9"/>
      <c r="M279" s="117" t="s">
        <v>9</v>
      </c>
      <c r="N279" s="118" t="s">
        <v>29</v>
      </c>
      <c r="O279" s="119"/>
      <c r="P279" s="120">
        <f t="shared" si="111"/>
        <v>0</v>
      </c>
      <c r="Q279" s="120">
        <v>0</v>
      </c>
      <c r="R279" s="120">
        <f t="shared" si="112"/>
        <v>0</v>
      </c>
      <c r="S279" s="120">
        <v>0</v>
      </c>
      <c r="T279" s="121">
        <f t="shared" si="113"/>
        <v>0</v>
      </c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R279" s="122" t="s">
        <v>84</v>
      </c>
      <c r="AT279" s="122" t="s">
        <v>81</v>
      </c>
      <c r="AU279" s="122" t="s">
        <v>85</v>
      </c>
      <c r="AY279" s="1" t="s">
        <v>78</v>
      </c>
      <c r="BE279" s="123">
        <f t="shared" si="114"/>
        <v>0</v>
      </c>
      <c r="BF279" s="123">
        <f t="shared" si="115"/>
        <v>0</v>
      </c>
      <c r="BG279" s="123">
        <f t="shared" si="116"/>
        <v>0</v>
      </c>
      <c r="BH279" s="123">
        <f t="shared" si="117"/>
        <v>0</v>
      </c>
      <c r="BI279" s="123">
        <f t="shared" si="118"/>
        <v>0</v>
      </c>
      <c r="BJ279" s="1" t="s">
        <v>85</v>
      </c>
      <c r="BK279" s="124">
        <f t="shared" si="119"/>
        <v>0</v>
      </c>
      <c r="BL279" s="1" t="s">
        <v>84</v>
      </c>
      <c r="BM279" s="122" t="s">
        <v>428</v>
      </c>
    </row>
    <row r="280" spans="1:65" s="93" customFormat="1" ht="22.8" customHeight="1" x14ac:dyDescent="0.25">
      <c r="B280" s="94"/>
      <c r="C280" s="95"/>
      <c r="D280" s="96" t="s">
        <v>74</v>
      </c>
      <c r="E280" s="108" t="s">
        <v>177</v>
      </c>
      <c r="F280" s="108" t="s">
        <v>178</v>
      </c>
      <c r="G280" s="95"/>
      <c r="H280" s="95"/>
      <c r="I280" s="98"/>
      <c r="J280" s="109">
        <f>BK280</f>
        <v>0</v>
      </c>
      <c r="K280" s="95"/>
      <c r="L280" s="100"/>
      <c r="M280" s="101"/>
      <c r="N280" s="102"/>
      <c r="O280" s="102"/>
      <c r="P280" s="103">
        <f>SUM(P281:P288)</f>
        <v>0</v>
      </c>
      <c r="Q280" s="102"/>
      <c r="R280" s="103">
        <f>SUM(R281:R288)</f>
        <v>0</v>
      </c>
      <c r="S280" s="102"/>
      <c r="T280" s="104">
        <f>SUM(T281:T288)</f>
        <v>0</v>
      </c>
      <c r="AR280" s="105" t="s">
        <v>77</v>
      </c>
      <c r="AT280" s="106" t="s">
        <v>74</v>
      </c>
      <c r="AU280" s="106" t="s">
        <v>77</v>
      </c>
      <c r="AY280" s="105" t="s">
        <v>78</v>
      </c>
      <c r="BK280" s="107">
        <f>SUM(BK281:BK288)</f>
        <v>0</v>
      </c>
    </row>
    <row r="281" spans="1:65" s="11" customFormat="1" ht="14.4" customHeight="1" x14ac:dyDescent="0.3">
      <c r="A281" s="8"/>
      <c r="B281" s="44"/>
      <c r="C281" s="110" t="s">
        <v>267</v>
      </c>
      <c r="D281" s="110" t="s">
        <v>81</v>
      </c>
      <c r="E281" s="111" t="s">
        <v>429</v>
      </c>
      <c r="F281" s="112" t="s">
        <v>361</v>
      </c>
      <c r="G281" s="113" t="s">
        <v>83</v>
      </c>
      <c r="H281" s="114">
        <v>95</v>
      </c>
      <c r="I281" s="115"/>
      <c r="J281" s="114">
        <f t="shared" ref="J281:J288" si="120">ROUND(I281*H281,3)</f>
        <v>0</v>
      </c>
      <c r="K281" s="116"/>
      <c r="L281" s="9"/>
      <c r="M281" s="117" t="s">
        <v>9</v>
      </c>
      <c r="N281" s="118" t="s">
        <v>29</v>
      </c>
      <c r="O281" s="119"/>
      <c r="P281" s="120">
        <f t="shared" ref="P281:P288" si="121">O281*H281</f>
        <v>0</v>
      </c>
      <c r="Q281" s="120">
        <v>0</v>
      </c>
      <c r="R281" s="120">
        <f t="shared" ref="R281:R288" si="122">Q281*H281</f>
        <v>0</v>
      </c>
      <c r="S281" s="120">
        <v>0</v>
      </c>
      <c r="T281" s="121">
        <f t="shared" ref="T281:T288" si="123">S281*H281</f>
        <v>0</v>
      </c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R281" s="122" t="s">
        <v>84</v>
      </c>
      <c r="AT281" s="122" t="s">
        <v>81</v>
      </c>
      <c r="AU281" s="122" t="s">
        <v>85</v>
      </c>
      <c r="AY281" s="1" t="s">
        <v>78</v>
      </c>
      <c r="BE281" s="123">
        <f t="shared" ref="BE281:BE288" si="124">IF(N281="základná",J281,0)</f>
        <v>0</v>
      </c>
      <c r="BF281" s="123">
        <f t="shared" ref="BF281:BF288" si="125">IF(N281="znížená",J281,0)</f>
        <v>0</v>
      </c>
      <c r="BG281" s="123">
        <f t="shared" ref="BG281:BG288" si="126">IF(N281="zákl. prenesená",J281,0)</f>
        <v>0</v>
      </c>
      <c r="BH281" s="123">
        <f t="shared" ref="BH281:BH288" si="127">IF(N281="zníž. prenesená",J281,0)</f>
        <v>0</v>
      </c>
      <c r="BI281" s="123">
        <f t="shared" ref="BI281:BI288" si="128">IF(N281="nulová",J281,0)</f>
        <v>0</v>
      </c>
      <c r="BJ281" s="1" t="s">
        <v>85</v>
      </c>
      <c r="BK281" s="124">
        <f t="shared" ref="BK281:BK288" si="129">ROUND(I281*H281,3)</f>
        <v>0</v>
      </c>
      <c r="BL281" s="1" t="s">
        <v>84</v>
      </c>
      <c r="BM281" s="122" t="s">
        <v>430</v>
      </c>
    </row>
    <row r="282" spans="1:65" s="11" customFormat="1" ht="14.4" customHeight="1" x14ac:dyDescent="0.3">
      <c r="A282" s="8"/>
      <c r="B282" s="44"/>
      <c r="C282" s="110" t="s">
        <v>431</v>
      </c>
      <c r="D282" s="110" t="s">
        <v>81</v>
      </c>
      <c r="E282" s="111" t="s">
        <v>432</v>
      </c>
      <c r="F282" s="112" t="s">
        <v>365</v>
      </c>
      <c r="G282" s="113" t="s">
        <v>83</v>
      </c>
      <c r="H282" s="114">
        <v>57</v>
      </c>
      <c r="I282" s="115"/>
      <c r="J282" s="114">
        <f t="shared" si="120"/>
        <v>0</v>
      </c>
      <c r="K282" s="116"/>
      <c r="L282" s="9"/>
      <c r="M282" s="117" t="s">
        <v>9</v>
      </c>
      <c r="N282" s="118" t="s">
        <v>29</v>
      </c>
      <c r="O282" s="119"/>
      <c r="P282" s="120">
        <f t="shared" si="121"/>
        <v>0</v>
      </c>
      <c r="Q282" s="120">
        <v>0</v>
      </c>
      <c r="R282" s="120">
        <f t="shared" si="122"/>
        <v>0</v>
      </c>
      <c r="S282" s="120">
        <v>0</v>
      </c>
      <c r="T282" s="121">
        <f t="shared" si="123"/>
        <v>0</v>
      </c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R282" s="122" t="s">
        <v>84</v>
      </c>
      <c r="AT282" s="122" t="s">
        <v>81</v>
      </c>
      <c r="AU282" s="122" t="s">
        <v>85</v>
      </c>
      <c r="AY282" s="1" t="s">
        <v>78</v>
      </c>
      <c r="BE282" s="123">
        <f t="shared" si="124"/>
        <v>0</v>
      </c>
      <c r="BF282" s="123">
        <f t="shared" si="125"/>
        <v>0</v>
      </c>
      <c r="BG282" s="123">
        <f t="shared" si="126"/>
        <v>0</v>
      </c>
      <c r="BH282" s="123">
        <f t="shared" si="127"/>
        <v>0</v>
      </c>
      <c r="BI282" s="123">
        <f t="shared" si="128"/>
        <v>0</v>
      </c>
      <c r="BJ282" s="1" t="s">
        <v>85</v>
      </c>
      <c r="BK282" s="124">
        <f t="shared" si="129"/>
        <v>0</v>
      </c>
      <c r="BL282" s="1" t="s">
        <v>84</v>
      </c>
      <c r="BM282" s="122" t="s">
        <v>433</v>
      </c>
    </row>
    <row r="283" spans="1:65" s="11" customFormat="1" ht="14.4" customHeight="1" x14ac:dyDescent="0.3">
      <c r="A283" s="8"/>
      <c r="B283" s="44"/>
      <c r="C283" s="110" t="s">
        <v>271</v>
      </c>
      <c r="D283" s="110" t="s">
        <v>81</v>
      </c>
      <c r="E283" s="111" t="s">
        <v>434</v>
      </c>
      <c r="F283" s="112" t="s">
        <v>368</v>
      </c>
      <c r="G283" s="113" t="s">
        <v>83</v>
      </c>
      <c r="H283" s="114">
        <v>1</v>
      </c>
      <c r="I283" s="115"/>
      <c r="J283" s="114">
        <f t="shared" si="120"/>
        <v>0</v>
      </c>
      <c r="K283" s="116"/>
      <c r="L283" s="9"/>
      <c r="M283" s="117" t="s">
        <v>9</v>
      </c>
      <c r="N283" s="118" t="s">
        <v>29</v>
      </c>
      <c r="O283" s="119"/>
      <c r="P283" s="120">
        <f t="shared" si="121"/>
        <v>0</v>
      </c>
      <c r="Q283" s="120">
        <v>0</v>
      </c>
      <c r="R283" s="120">
        <f t="shared" si="122"/>
        <v>0</v>
      </c>
      <c r="S283" s="120">
        <v>0</v>
      </c>
      <c r="T283" s="121">
        <f t="shared" si="123"/>
        <v>0</v>
      </c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R283" s="122" t="s">
        <v>84</v>
      </c>
      <c r="AT283" s="122" t="s">
        <v>81</v>
      </c>
      <c r="AU283" s="122" t="s">
        <v>85</v>
      </c>
      <c r="AY283" s="1" t="s">
        <v>78</v>
      </c>
      <c r="BE283" s="123">
        <f t="shared" si="124"/>
        <v>0</v>
      </c>
      <c r="BF283" s="123">
        <f t="shared" si="125"/>
        <v>0</v>
      </c>
      <c r="BG283" s="123">
        <f t="shared" si="126"/>
        <v>0</v>
      </c>
      <c r="BH283" s="123">
        <f t="shared" si="127"/>
        <v>0</v>
      </c>
      <c r="BI283" s="123">
        <f t="shared" si="128"/>
        <v>0</v>
      </c>
      <c r="BJ283" s="1" t="s">
        <v>85</v>
      </c>
      <c r="BK283" s="124">
        <f t="shared" si="129"/>
        <v>0</v>
      </c>
      <c r="BL283" s="1" t="s">
        <v>84</v>
      </c>
      <c r="BM283" s="122" t="s">
        <v>435</v>
      </c>
    </row>
    <row r="284" spans="1:65" s="11" customFormat="1" ht="14.4" customHeight="1" x14ac:dyDescent="0.3">
      <c r="A284" s="8"/>
      <c r="B284" s="44"/>
      <c r="C284" s="110" t="s">
        <v>436</v>
      </c>
      <c r="D284" s="110" t="s">
        <v>81</v>
      </c>
      <c r="E284" s="111" t="s">
        <v>437</v>
      </c>
      <c r="F284" s="112" t="s">
        <v>372</v>
      </c>
      <c r="G284" s="113" t="s">
        <v>90</v>
      </c>
      <c r="H284" s="114">
        <v>1</v>
      </c>
      <c r="I284" s="115"/>
      <c r="J284" s="114">
        <f t="shared" si="120"/>
        <v>0</v>
      </c>
      <c r="K284" s="116"/>
      <c r="L284" s="9"/>
      <c r="M284" s="117" t="s">
        <v>9</v>
      </c>
      <c r="N284" s="118" t="s">
        <v>29</v>
      </c>
      <c r="O284" s="119"/>
      <c r="P284" s="120">
        <f t="shared" si="121"/>
        <v>0</v>
      </c>
      <c r="Q284" s="120">
        <v>0</v>
      </c>
      <c r="R284" s="120">
        <f t="shared" si="122"/>
        <v>0</v>
      </c>
      <c r="S284" s="120">
        <v>0</v>
      </c>
      <c r="T284" s="121">
        <f t="shared" si="123"/>
        <v>0</v>
      </c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R284" s="122" t="s">
        <v>84</v>
      </c>
      <c r="AT284" s="122" t="s">
        <v>81</v>
      </c>
      <c r="AU284" s="122" t="s">
        <v>85</v>
      </c>
      <c r="AY284" s="1" t="s">
        <v>78</v>
      </c>
      <c r="BE284" s="123">
        <f t="shared" si="124"/>
        <v>0</v>
      </c>
      <c r="BF284" s="123">
        <f t="shared" si="125"/>
        <v>0</v>
      </c>
      <c r="BG284" s="123">
        <f t="shared" si="126"/>
        <v>0</v>
      </c>
      <c r="BH284" s="123">
        <f t="shared" si="127"/>
        <v>0</v>
      </c>
      <c r="BI284" s="123">
        <f t="shared" si="128"/>
        <v>0</v>
      </c>
      <c r="BJ284" s="1" t="s">
        <v>85</v>
      </c>
      <c r="BK284" s="124">
        <f t="shared" si="129"/>
        <v>0</v>
      </c>
      <c r="BL284" s="1" t="s">
        <v>84</v>
      </c>
      <c r="BM284" s="122" t="s">
        <v>438</v>
      </c>
    </row>
    <row r="285" spans="1:65" s="11" customFormat="1" ht="14.4" customHeight="1" x14ac:dyDescent="0.3">
      <c r="A285" s="8"/>
      <c r="B285" s="44"/>
      <c r="C285" s="110" t="s">
        <v>274</v>
      </c>
      <c r="D285" s="110" t="s">
        <v>81</v>
      </c>
      <c r="E285" s="111" t="s">
        <v>439</v>
      </c>
      <c r="F285" s="112" t="s">
        <v>375</v>
      </c>
      <c r="G285" s="113" t="s">
        <v>83</v>
      </c>
      <c r="H285" s="114">
        <v>12</v>
      </c>
      <c r="I285" s="115"/>
      <c r="J285" s="114">
        <f t="shared" si="120"/>
        <v>0</v>
      </c>
      <c r="K285" s="116"/>
      <c r="L285" s="9"/>
      <c r="M285" s="117" t="s">
        <v>9</v>
      </c>
      <c r="N285" s="118" t="s">
        <v>29</v>
      </c>
      <c r="O285" s="119"/>
      <c r="P285" s="120">
        <f t="shared" si="121"/>
        <v>0</v>
      </c>
      <c r="Q285" s="120">
        <v>0</v>
      </c>
      <c r="R285" s="120">
        <f t="shared" si="122"/>
        <v>0</v>
      </c>
      <c r="S285" s="120">
        <v>0</v>
      </c>
      <c r="T285" s="121">
        <f t="shared" si="123"/>
        <v>0</v>
      </c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R285" s="122" t="s">
        <v>84</v>
      </c>
      <c r="AT285" s="122" t="s">
        <v>81</v>
      </c>
      <c r="AU285" s="122" t="s">
        <v>85</v>
      </c>
      <c r="AY285" s="1" t="s">
        <v>78</v>
      </c>
      <c r="BE285" s="123">
        <f t="shared" si="124"/>
        <v>0</v>
      </c>
      <c r="BF285" s="123">
        <f t="shared" si="125"/>
        <v>0</v>
      </c>
      <c r="BG285" s="123">
        <f t="shared" si="126"/>
        <v>0</v>
      </c>
      <c r="BH285" s="123">
        <f t="shared" si="127"/>
        <v>0</v>
      </c>
      <c r="BI285" s="123">
        <f t="shared" si="128"/>
        <v>0</v>
      </c>
      <c r="BJ285" s="1" t="s">
        <v>85</v>
      </c>
      <c r="BK285" s="124">
        <f t="shared" si="129"/>
        <v>0</v>
      </c>
      <c r="BL285" s="1" t="s">
        <v>84</v>
      </c>
      <c r="BM285" s="122" t="s">
        <v>440</v>
      </c>
    </row>
    <row r="286" spans="1:65" s="11" customFormat="1" ht="14.4" customHeight="1" x14ac:dyDescent="0.3">
      <c r="A286" s="8"/>
      <c r="B286" s="44"/>
      <c r="C286" s="110" t="s">
        <v>441</v>
      </c>
      <c r="D286" s="110" t="s">
        <v>81</v>
      </c>
      <c r="E286" s="111" t="s">
        <v>442</v>
      </c>
      <c r="F286" s="112" t="s">
        <v>379</v>
      </c>
      <c r="G286" s="113" t="s">
        <v>83</v>
      </c>
      <c r="H286" s="114">
        <v>1</v>
      </c>
      <c r="I286" s="115"/>
      <c r="J286" s="114">
        <f t="shared" si="120"/>
        <v>0</v>
      </c>
      <c r="K286" s="116"/>
      <c r="L286" s="9"/>
      <c r="M286" s="117" t="s">
        <v>9</v>
      </c>
      <c r="N286" s="118" t="s">
        <v>29</v>
      </c>
      <c r="O286" s="119"/>
      <c r="P286" s="120">
        <f t="shared" si="121"/>
        <v>0</v>
      </c>
      <c r="Q286" s="120">
        <v>0</v>
      </c>
      <c r="R286" s="120">
        <f t="shared" si="122"/>
        <v>0</v>
      </c>
      <c r="S286" s="120">
        <v>0</v>
      </c>
      <c r="T286" s="121">
        <f t="shared" si="123"/>
        <v>0</v>
      </c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R286" s="122" t="s">
        <v>84</v>
      </c>
      <c r="AT286" s="122" t="s">
        <v>81</v>
      </c>
      <c r="AU286" s="122" t="s">
        <v>85</v>
      </c>
      <c r="AY286" s="1" t="s">
        <v>78</v>
      </c>
      <c r="BE286" s="123">
        <f t="shared" si="124"/>
        <v>0</v>
      </c>
      <c r="BF286" s="123">
        <f t="shared" si="125"/>
        <v>0</v>
      </c>
      <c r="BG286" s="123">
        <f t="shared" si="126"/>
        <v>0</v>
      </c>
      <c r="BH286" s="123">
        <f t="shared" si="127"/>
        <v>0</v>
      </c>
      <c r="BI286" s="123">
        <f t="shared" si="128"/>
        <v>0</v>
      </c>
      <c r="BJ286" s="1" t="s">
        <v>85</v>
      </c>
      <c r="BK286" s="124">
        <f t="shared" si="129"/>
        <v>0</v>
      </c>
      <c r="BL286" s="1" t="s">
        <v>84</v>
      </c>
      <c r="BM286" s="122" t="s">
        <v>443</v>
      </c>
    </row>
    <row r="287" spans="1:65" s="11" customFormat="1" ht="14.4" customHeight="1" x14ac:dyDescent="0.3">
      <c r="A287" s="8"/>
      <c r="B287" s="44"/>
      <c r="C287" s="110" t="s">
        <v>276</v>
      </c>
      <c r="D287" s="110" t="s">
        <v>81</v>
      </c>
      <c r="E287" s="111" t="s">
        <v>444</v>
      </c>
      <c r="F287" s="112" t="s">
        <v>382</v>
      </c>
      <c r="G287" s="113" t="s">
        <v>383</v>
      </c>
      <c r="H287" s="114">
        <v>6</v>
      </c>
      <c r="I287" s="115"/>
      <c r="J287" s="114">
        <f t="shared" si="120"/>
        <v>0</v>
      </c>
      <c r="K287" s="116"/>
      <c r="L287" s="9"/>
      <c r="M287" s="117" t="s">
        <v>9</v>
      </c>
      <c r="N287" s="118" t="s">
        <v>29</v>
      </c>
      <c r="O287" s="119"/>
      <c r="P287" s="120">
        <f t="shared" si="121"/>
        <v>0</v>
      </c>
      <c r="Q287" s="120">
        <v>0</v>
      </c>
      <c r="R287" s="120">
        <f t="shared" si="122"/>
        <v>0</v>
      </c>
      <c r="S287" s="120">
        <v>0</v>
      </c>
      <c r="T287" s="121">
        <f t="shared" si="123"/>
        <v>0</v>
      </c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R287" s="122" t="s">
        <v>84</v>
      </c>
      <c r="AT287" s="122" t="s">
        <v>81</v>
      </c>
      <c r="AU287" s="122" t="s">
        <v>85</v>
      </c>
      <c r="AY287" s="1" t="s">
        <v>78</v>
      </c>
      <c r="BE287" s="123">
        <f t="shared" si="124"/>
        <v>0</v>
      </c>
      <c r="BF287" s="123">
        <f t="shared" si="125"/>
        <v>0</v>
      </c>
      <c r="BG287" s="123">
        <f t="shared" si="126"/>
        <v>0</v>
      </c>
      <c r="BH287" s="123">
        <f t="shared" si="127"/>
        <v>0</v>
      </c>
      <c r="BI287" s="123">
        <f t="shared" si="128"/>
        <v>0</v>
      </c>
      <c r="BJ287" s="1" t="s">
        <v>85</v>
      </c>
      <c r="BK287" s="124">
        <f t="shared" si="129"/>
        <v>0</v>
      </c>
      <c r="BL287" s="1" t="s">
        <v>84</v>
      </c>
      <c r="BM287" s="122" t="s">
        <v>445</v>
      </c>
    </row>
    <row r="288" spans="1:65" s="11" customFormat="1" ht="14.4" customHeight="1" x14ac:dyDescent="0.3">
      <c r="A288" s="8"/>
      <c r="B288" s="44"/>
      <c r="C288" s="110" t="s">
        <v>446</v>
      </c>
      <c r="D288" s="110" t="s">
        <v>81</v>
      </c>
      <c r="E288" s="111" t="s">
        <v>447</v>
      </c>
      <c r="F288" s="112" t="s">
        <v>387</v>
      </c>
      <c r="G288" s="113" t="s">
        <v>108</v>
      </c>
      <c r="H288" s="114">
        <v>310</v>
      </c>
      <c r="I288" s="115"/>
      <c r="J288" s="114">
        <f t="shared" si="120"/>
        <v>0</v>
      </c>
      <c r="K288" s="116"/>
      <c r="L288" s="9"/>
      <c r="M288" s="117" t="s">
        <v>9</v>
      </c>
      <c r="N288" s="118" t="s">
        <v>29</v>
      </c>
      <c r="O288" s="119"/>
      <c r="P288" s="120">
        <f t="shared" si="121"/>
        <v>0</v>
      </c>
      <c r="Q288" s="120">
        <v>0</v>
      </c>
      <c r="R288" s="120">
        <f t="shared" si="122"/>
        <v>0</v>
      </c>
      <c r="S288" s="120">
        <v>0</v>
      </c>
      <c r="T288" s="121">
        <f t="shared" si="123"/>
        <v>0</v>
      </c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R288" s="122" t="s">
        <v>84</v>
      </c>
      <c r="AT288" s="122" t="s">
        <v>81</v>
      </c>
      <c r="AU288" s="122" t="s">
        <v>85</v>
      </c>
      <c r="AY288" s="1" t="s">
        <v>78</v>
      </c>
      <c r="BE288" s="123">
        <f t="shared" si="124"/>
        <v>0</v>
      </c>
      <c r="BF288" s="123">
        <f t="shared" si="125"/>
        <v>0</v>
      </c>
      <c r="BG288" s="123">
        <f t="shared" si="126"/>
        <v>0</v>
      </c>
      <c r="BH288" s="123">
        <f t="shared" si="127"/>
        <v>0</v>
      </c>
      <c r="BI288" s="123">
        <f t="shared" si="128"/>
        <v>0</v>
      </c>
      <c r="BJ288" s="1" t="s">
        <v>85</v>
      </c>
      <c r="BK288" s="124">
        <f t="shared" si="129"/>
        <v>0</v>
      </c>
      <c r="BL288" s="1" t="s">
        <v>84</v>
      </c>
      <c r="BM288" s="122" t="s">
        <v>448</v>
      </c>
    </row>
    <row r="289" spans="1:65" s="93" customFormat="1" ht="22.8" customHeight="1" x14ac:dyDescent="0.25">
      <c r="B289" s="94"/>
      <c r="C289" s="95"/>
      <c r="D289" s="96" t="s">
        <v>74</v>
      </c>
      <c r="E289" s="108" t="s">
        <v>206</v>
      </c>
      <c r="F289" s="108" t="s">
        <v>207</v>
      </c>
      <c r="G289" s="95"/>
      <c r="H289" s="95"/>
      <c r="I289" s="98"/>
      <c r="J289" s="109">
        <f>BK289</f>
        <v>0</v>
      </c>
      <c r="K289" s="95"/>
      <c r="L289" s="100"/>
      <c r="M289" s="101"/>
      <c r="N289" s="102"/>
      <c r="O289" s="102"/>
      <c r="P289" s="103">
        <f>SUM(P290:P297)</f>
        <v>0</v>
      </c>
      <c r="Q289" s="102"/>
      <c r="R289" s="103">
        <f>SUM(R290:R297)</f>
        <v>0</v>
      </c>
      <c r="S289" s="102"/>
      <c r="T289" s="104">
        <f>SUM(T290:T297)</f>
        <v>0</v>
      </c>
      <c r="AR289" s="105" t="s">
        <v>77</v>
      </c>
      <c r="AT289" s="106" t="s">
        <v>74</v>
      </c>
      <c r="AU289" s="106" t="s">
        <v>77</v>
      </c>
      <c r="AY289" s="105" t="s">
        <v>78</v>
      </c>
      <c r="BK289" s="107">
        <f>SUM(BK290:BK297)</f>
        <v>0</v>
      </c>
    </row>
    <row r="290" spans="1:65" s="11" customFormat="1" ht="14.4" customHeight="1" x14ac:dyDescent="0.3">
      <c r="A290" s="8"/>
      <c r="B290" s="44"/>
      <c r="C290" s="110" t="s">
        <v>278</v>
      </c>
      <c r="D290" s="110" t="s">
        <v>81</v>
      </c>
      <c r="E290" s="111" t="s">
        <v>449</v>
      </c>
      <c r="F290" s="112" t="s">
        <v>361</v>
      </c>
      <c r="G290" s="113" t="s">
        <v>83</v>
      </c>
      <c r="H290" s="114">
        <v>163</v>
      </c>
      <c r="I290" s="115"/>
      <c r="J290" s="114">
        <f t="shared" ref="J290:J297" si="130">ROUND(I290*H290,3)</f>
        <v>0</v>
      </c>
      <c r="K290" s="116"/>
      <c r="L290" s="9"/>
      <c r="M290" s="117" t="s">
        <v>9</v>
      </c>
      <c r="N290" s="118" t="s">
        <v>29</v>
      </c>
      <c r="O290" s="119"/>
      <c r="P290" s="120">
        <f t="shared" ref="P290:P297" si="131">O290*H290</f>
        <v>0</v>
      </c>
      <c r="Q290" s="120">
        <v>0</v>
      </c>
      <c r="R290" s="120">
        <f t="shared" ref="R290:R297" si="132">Q290*H290</f>
        <v>0</v>
      </c>
      <c r="S290" s="120">
        <v>0</v>
      </c>
      <c r="T290" s="121">
        <f t="shared" ref="T290:T297" si="133">S290*H290</f>
        <v>0</v>
      </c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R290" s="122" t="s">
        <v>84</v>
      </c>
      <c r="AT290" s="122" t="s">
        <v>81</v>
      </c>
      <c r="AU290" s="122" t="s">
        <v>85</v>
      </c>
      <c r="AY290" s="1" t="s">
        <v>78</v>
      </c>
      <c r="BE290" s="123">
        <f t="shared" ref="BE290:BE297" si="134">IF(N290="základná",J290,0)</f>
        <v>0</v>
      </c>
      <c r="BF290" s="123">
        <f t="shared" ref="BF290:BF297" si="135">IF(N290="znížená",J290,0)</f>
        <v>0</v>
      </c>
      <c r="BG290" s="123">
        <f t="shared" ref="BG290:BG297" si="136">IF(N290="zákl. prenesená",J290,0)</f>
        <v>0</v>
      </c>
      <c r="BH290" s="123">
        <f t="shared" ref="BH290:BH297" si="137">IF(N290="zníž. prenesená",J290,0)</f>
        <v>0</v>
      </c>
      <c r="BI290" s="123">
        <f t="shared" ref="BI290:BI297" si="138">IF(N290="nulová",J290,0)</f>
        <v>0</v>
      </c>
      <c r="BJ290" s="1" t="s">
        <v>85</v>
      </c>
      <c r="BK290" s="124">
        <f t="shared" ref="BK290:BK297" si="139">ROUND(I290*H290,3)</f>
        <v>0</v>
      </c>
      <c r="BL290" s="1" t="s">
        <v>84</v>
      </c>
      <c r="BM290" s="122" t="s">
        <v>450</v>
      </c>
    </row>
    <row r="291" spans="1:65" s="11" customFormat="1" ht="14.4" customHeight="1" x14ac:dyDescent="0.3">
      <c r="A291" s="8"/>
      <c r="B291" s="44"/>
      <c r="C291" s="110" t="s">
        <v>451</v>
      </c>
      <c r="D291" s="110" t="s">
        <v>81</v>
      </c>
      <c r="E291" s="111" t="s">
        <v>452</v>
      </c>
      <c r="F291" s="112" t="s">
        <v>365</v>
      </c>
      <c r="G291" s="113" t="s">
        <v>83</v>
      </c>
      <c r="H291" s="114">
        <v>128</v>
      </c>
      <c r="I291" s="115"/>
      <c r="J291" s="114">
        <f t="shared" si="130"/>
        <v>0</v>
      </c>
      <c r="K291" s="116"/>
      <c r="L291" s="9"/>
      <c r="M291" s="117" t="s">
        <v>9</v>
      </c>
      <c r="N291" s="118" t="s">
        <v>29</v>
      </c>
      <c r="O291" s="119"/>
      <c r="P291" s="120">
        <f t="shared" si="131"/>
        <v>0</v>
      </c>
      <c r="Q291" s="120">
        <v>0</v>
      </c>
      <c r="R291" s="120">
        <f t="shared" si="132"/>
        <v>0</v>
      </c>
      <c r="S291" s="120">
        <v>0</v>
      </c>
      <c r="T291" s="121">
        <f t="shared" si="133"/>
        <v>0</v>
      </c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R291" s="122" t="s">
        <v>84</v>
      </c>
      <c r="AT291" s="122" t="s">
        <v>81</v>
      </c>
      <c r="AU291" s="122" t="s">
        <v>85</v>
      </c>
      <c r="AY291" s="1" t="s">
        <v>78</v>
      </c>
      <c r="BE291" s="123">
        <f t="shared" si="134"/>
        <v>0</v>
      </c>
      <c r="BF291" s="123">
        <f t="shared" si="135"/>
        <v>0</v>
      </c>
      <c r="BG291" s="123">
        <f t="shared" si="136"/>
        <v>0</v>
      </c>
      <c r="BH291" s="123">
        <f t="shared" si="137"/>
        <v>0</v>
      </c>
      <c r="BI291" s="123">
        <f t="shared" si="138"/>
        <v>0</v>
      </c>
      <c r="BJ291" s="1" t="s">
        <v>85</v>
      </c>
      <c r="BK291" s="124">
        <f t="shared" si="139"/>
        <v>0</v>
      </c>
      <c r="BL291" s="1" t="s">
        <v>84</v>
      </c>
      <c r="BM291" s="122" t="s">
        <v>453</v>
      </c>
    </row>
    <row r="292" spans="1:65" s="11" customFormat="1" ht="14.4" customHeight="1" x14ac:dyDescent="0.3">
      <c r="A292" s="8"/>
      <c r="B292" s="44"/>
      <c r="C292" s="110" t="s">
        <v>281</v>
      </c>
      <c r="D292" s="110" t="s">
        <v>81</v>
      </c>
      <c r="E292" s="111" t="s">
        <v>454</v>
      </c>
      <c r="F292" s="112" t="s">
        <v>368</v>
      </c>
      <c r="G292" s="113" t="s">
        <v>83</v>
      </c>
      <c r="H292" s="114">
        <v>1</v>
      </c>
      <c r="I292" s="115"/>
      <c r="J292" s="114">
        <f t="shared" si="130"/>
        <v>0</v>
      </c>
      <c r="K292" s="116"/>
      <c r="L292" s="9"/>
      <c r="M292" s="117" t="s">
        <v>9</v>
      </c>
      <c r="N292" s="118" t="s">
        <v>29</v>
      </c>
      <c r="O292" s="119"/>
      <c r="P292" s="120">
        <f t="shared" si="131"/>
        <v>0</v>
      </c>
      <c r="Q292" s="120">
        <v>0</v>
      </c>
      <c r="R292" s="120">
        <f t="shared" si="132"/>
        <v>0</v>
      </c>
      <c r="S292" s="120">
        <v>0</v>
      </c>
      <c r="T292" s="121">
        <f t="shared" si="133"/>
        <v>0</v>
      </c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R292" s="122" t="s">
        <v>84</v>
      </c>
      <c r="AT292" s="122" t="s">
        <v>81</v>
      </c>
      <c r="AU292" s="122" t="s">
        <v>85</v>
      </c>
      <c r="AY292" s="1" t="s">
        <v>78</v>
      </c>
      <c r="BE292" s="123">
        <f t="shared" si="134"/>
        <v>0</v>
      </c>
      <c r="BF292" s="123">
        <f t="shared" si="135"/>
        <v>0</v>
      </c>
      <c r="BG292" s="123">
        <f t="shared" si="136"/>
        <v>0</v>
      </c>
      <c r="BH292" s="123">
        <f t="shared" si="137"/>
        <v>0</v>
      </c>
      <c r="BI292" s="123">
        <f t="shared" si="138"/>
        <v>0</v>
      </c>
      <c r="BJ292" s="1" t="s">
        <v>85</v>
      </c>
      <c r="BK292" s="124">
        <f t="shared" si="139"/>
        <v>0</v>
      </c>
      <c r="BL292" s="1" t="s">
        <v>84</v>
      </c>
      <c r="BM292" s="122" t="s">
        <v>455</v>
      </c>
    </row>
    <row r="293" spans="1:65" s="11" customFormat="1" ht="14.4" customHeight="1" x14ac:dyDescent="0.3">
      <c r="A293" s="8"/>
      <c r="B293" s="44"/>
      <c r="C293" s="110" t="s">
        <v>456</v>
      </c>
      <c r="D293" s="110" t="s">
        <v>81</v>
      </c>
      <c r="E293" s="111" t="s">
        <v>457</v>
      </c>
      <c r="F293" s="112" t="s">
        <v>372</v>
      </c>
      <c r="G293" s="113" t="s">
        <v>90</v>
      </c>
      <c r="H293" s="114">
        <v>1</v>
      </c>
      <c r="I293" s="115"/>
      <c r="J293" s="114">
        <f t="shared" si="130"/>
        <v>0</v>
      </c>
      <c r="K293" s="116"/>
      <c r="L293" s="9"/>
      <c r="M293" s="117" t="s">
        <v>9</v>
      </c>
      <c r="N293" s="118" t="s">
        <v>29</v>
      </c>
      <c r="O293" s="119"/>
      <c r="P293" s="120">
        <f t="shared" si="131"/>
        <v>0</v>
      </c>
      <c r="Q293" s="120">
        <v>0</v>
      </c>
      <c r="R293" s="120">
        <f t="shared" si="132"/>
        <v>0</v>
      </c>
      <c r="S293" s="120">
        <v>0</v>
      </c>
      <c r="T293" s="121">
        <f t="shared" si="133"/>
        <v>0</v>
      </c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R293" s="122" t="s">
        <v>84</v>
      </c>
      <c r="AT293" s="122" t="s">
        <v>81</v>
      </c>
      <c r="AU293" s="122" t="s">
        <v>85</v>
      </c>
      <c r="AY293" s="1" t="s">
        <v>78</v>
      </c>
      <c r="BE293" s="123">
        <f t="shared" si="134"/>
        <v>0</v>
      </c>
      <c r="BF293" s="123">
        <f t="shared" si="135"/>
        <v>0</v>
      </c>
      <c r="BG293" s="123">
        <f t="shared" si="136"/>
        <v>0</v>
      </c>
      <c r="BH293" s="123">
        <f t="shared" si="137"/>
        <v>0</v>
      </c>
      <c r="BI293" s="123">
        <f t="shared" si="138"/>
        <v>0</v>
      </c>
      <c r="BJ293" s="1" t="s">
        <v>85</v>
      </c>
      <c r="BK293" s="124">
        <f t="shared" si="139"/>
        <v>0</v>
      </c>
      <c r="BL293" s="1" t="s">
        <v>84</v>
      </c>
      <c r="BM293" s="122" t="s">
        <v>458</v>
      </c>
    </row>
    <row r="294" spans="1:65" s="11" customFormat="1" ht="14.4" customHeight="1" x14ac:dyDescent="0.3">
      <c r="A294" s="8"/>
      <c r="B294" s="44"/>
      <c r="C294" s="110" t="s">
        <v>283</v>
      </c>
      <c r="D294" s="110" t="s">
        <v>81</v>
      </c>
      <c r="E294" s="111" t="s">
        <v>459</v>
      </c>
      <c r="F294" s="112" t="s">
        <v>375</v>
      </c>
      <c r="G294" s="113" t="s">
        <v>83</v>
      </c>
      <c r="H294" s="114">
        <v>12</v>
      </c>
      <c r="I294" s="115"/>
      <c r="J294" s="114">
        <f t="shared" si="130"/>
        <v>0</v>
      </c>
      <c r="K294" s="116"/>
      <c r="L294" s="9"/>
      <c r="M294" s="117" t="s">
        <v>9</v>
      </c>
      <c r="N294" s="118" t="s">
        <v>29</v>
      </c>
      <c r="O294" s="119"/>
      <c r="P294" s="120">
        <f t="shared" si="131"/>
        <v>0</v>
      </c>
      <c r="Q294" s="120">
        <v>0</v>
      </c>
      <c r="R294" s="120">
        <f t="shared" si="132"/>
        <v>0</v>
      </c>
      <c r="S294" s="120">
        <v>0</v>
      </c>
      <c r="T294" s="121">
        <f t="shared" si="133"/>
        <v>0</v>
      </c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R294" s="122" t="s">
        <v>84</v>
      </c>
      <c r="AT294" s="122" t="s">
        <v>81</v>
      </c>
      <c r="AU294" s="122" t="s">
        <v>85</v>
      </c>
      <c r="AY294" s="1" t="s">
        <v>78</v>
      </c>
      <c r="BE294" s="123">
        <f t="shared" si="134"/>
        <v>0</v>
      </c>
      <c r="BF294" s="123">
        <f t="shared" si="135"/>
        <v>0</v>
      </c>
      <c r="BG294" s="123">
        <f t="shared" si="136"/>
        <v>0</v>
      </c>
      <c r="BH294" s="123">
        <f t="shared" si="137"/>
        <v>0</v>
      </c>
      <c r="BI294" s="123">
        <f t="shared" si="138"/>
        <v>0</v>
      </c>
      <c r="BJ294" s="1" t="s">
        <v>85</v>
      </c>
      <c r="BK294" s="124">
        <f t="shared" si="139"/>
        <v>0</v>
      </c>
      <c r="BL294" s="1" t="s">
        <v>84</v>
      </c>
      <c r="BM294" s="122" t="s">
        <v>460</v>
      </c>
    </row>
    <row r="295" spans="1:65" s="11" customFormat="1" ht="14.4" customHeight="1" x14ac:dyDescent="0.3">
      <c r="A295" s="8"/>
      <c r="B295" s="44"/>
      <c r="C295" s="110" t="s">
        <v>461</v>
      </c>
      <c r="D295" s="110" t="s">
        <v>81</v>
      </c>
      <c r="E295" s="111" t="s">
        <v>462</v>
      </c>
      <c r="F295" s="112" t="s">
        <v>379</v>
      </c>
      <c r="G295" s="113" t="s">
        <v>83</v>
      </c>
      <c r="H295" s="114">
        <v>1</v>
      </c>
      <c r="I295" s="115"/>
      <c r="J295" s="114">
        <f t="shared" si="130"/>
        <v>0</v>
      </c>
      <c r="K295" s="116"/>
      <c r="L295" s="9"/>
      <c r="M295" s="117" t="s">
        <v>9</v>
      </c>
      <c r="N295" s="118" t="s">
        <v>29</v>
      </c>
      <c r="O295" s="119"/>
      <c r="P295" s="120">
        <f t="shared" si="131"/>
        <v>0</v>
      </c>
      <c r="Q295" s="120">
        <v>0</v>
      </c>
      <c r="R295" s="120">
        <f t="shared" si="132"/>
        <v>0</v>
      </c>
      <c r="S295" s="120">
        <v>0</v>
      </c>
      <c r="T295" s="121">
        <f t="shared" si="133"/>
        <v>0</v>
      </c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R295" s="122" t="s">
        <v>84</v>
      </c>
      <c r="AT295" s="122" t="s">
        <v>81</v>
      </c>
      <c r="AU295" s="122" t="s">
        <v>85</v>
      </c>
      <c r="AY295" s="1" t="s">
        <v>78</v>
      </c>
      <c r="BE295" s="123">
        <f t="shared" si="134"/>
        <v>0</v>
      </c>
      <c r="BF295" s="123">
        <f t="shared" si="135"/>
        <v>0</v>
      </c>
      <c r="BG295" s="123">
        <f t="shared" si="136"/>
        <v>0</v>
      </c>
      <c r="BH295" s="123">
        <f t="shared" si="137"/>
        <v>0</v>
      </c>
      <c r="BI295" s="123">
        <f t="shared" si="138"/>
        <v>0</v>
      </c>
      <c r="BJ295" s="1" t="s">
        <v>85</v>
      </c>
      <c r="BK295" s="124">
        <f t="shared" si="139"/>
        <v>0</v>
      </c>
      <c r="BL295" s="1" t="s">
        <v>84</v>
      </c>
      <c r="BM295" s="122" t="s">
        <v>463</v>
      </c>
    </row>
    <row r="296" spans="1:65" s="11" customFormat="1" ht="14.4" customHeight="1" x14ac:dyDescent="0.3">
      <c r="A296" s="8"/>
      <c r="B296" s="44"/>
      <c r="C296" s="110" t="s">
        <v>286</v>
      </c>
      <c r="D296" s="110" t="s">
        <v>81</v>
      </c>
      <c r="E296" s="111" t="s">
        <v>464</v>
      </c>
      <c r="F296" s="112" t="s">
        <v>382</v>
      </c>
      <c r="G296" s="113" t="s">
        <v>383</v>
      </c>
      <c r="H296" s="114">
        <v>12</v>
      </c>
      <c r="I296" s="115"/>
      <c r="J296" s="114">
        <f t="shared" si="130"/>
        <v>0</v>
      </c>
      <c r="K296" s="116"/>
      <c r="L296" s="9"/>
      <c r="M296" s="117" t="s">
        <v>9</v>
      </c>
      <c r="N296" s="118" t="s">
        <v>29</v>
      </c>
      <c r="O296" s="119"/>
      <c r="P296" s="120">
        <f t="shared" si="131"/>
        <v>0</v>
      </c>
      <c r="Q296" s="120">
        <v>0</v>
      </c>
      <c r="R296" s="120">
        <f t="shared" si="132"/>
        <v>0</v>
      </c>
      <c r="S296" s="120">
        <v>0</v>
      </c>
      <c r="T296" s="121">
        <f t="shared" si="133"/>
        <v>0</v>
      </c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R296" s="122" t="s">
        <v>84</v>
      </c>
      <c r="AT296" s="122" t="s">
        <v>81</v>
      </c>
      <c r="AU296" s="122" t="s">
        <v>85</v>
      </c>
      <c r="AY296" s="1" t="s">
        <v>78</v>
      </c>
      <c r="BE296" s="123">
        <f t="shared" si="134"/>
        <v>0</v>
      </c>
      <c r="BF296" s="123">
        <f t="shared" si="135"/>
        <v>0</v>
      </c>
      <c r="BG296" s="123">
        <f t="shared" si="136"/>
        <v>0</v>
      </c>
      <c r="BH296" s="123">
        <f t="shared" si="137"/>
        <v>0</v>
      </c>
      <c r="BI296" s="123">
        <f t="shared" si="138"/>
        <v>0</v>
      </c>
      <c r="BJ296" s="1" t="s">
        <v>85</v>
      </c>
      <c r="BK296" s="124">
        <f t="shared" si="139"/>
        <v>0</v>
      </c>
      <c r="BL296" s="1" t="s">
        <v>84</v>
      </c>
      <c r="BM296" s="122" t="s">
        <v>465</v>
      </c>
    </row>
    <row r="297" spans="1:65" s="11" customFormat="1" ht="14.4" customHeight="1" x14ac:dyDescent="0.3">
      <c r="A297" s="8"/>
      <c r="B297" s="44"/>
      <c r="C297" s="110" t="s">
        <v>466</v>
      </c>
      <c r="D297" s="110" t="s">
        <v>81</v>
      </c>
      <c r="E297" s="111" t="s">
        <v>467</v>
      </c>
      <c r="F297" s="112" t="s">
        <v>387</v>
      </c>
      <c r="G297" s="113" t="s">
        <v>108</v>
      </c>
      <c r="H297" s="114">
        <v>310</v>
      </c>
      <c r="I297" s="115"/>
      <c r="J297" s="114">
        <f t="shared" si="130"/>
        <v>0</v>
      </c>
      <c r="K297" s="116"/>
      <c r="L297" s="9"/>
      <c r="M297" s="117" t="s">
        <v>9</v>
      </c>
      <c r="N297" s="118" t="s">
        <v>29</v>
      </c>
      <c r="O297" s="119"/>
      <c r="P297" s="120">
        <f t="shared" si="131"/>
        <v>0</v>
      </c>
      <c r="Q297" s="120">
        <v>0</v>
      </c>
      <c r="R297" s="120">
        <f t="shared" si="132"/>
        <v>0</v>
      </c>
      <c r="S297" s="120">
        <v>0</v>
      </c>
      <c r="T297" s="121">
        <f t="shared" si="133"/>
        <v>0</v>
      </c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R297" s="122" t="s">
        <v>84</v>
      </c>
      <c r="AT297" s="122" t="s">
        <v>81</v>
      </c>
      <c r="AU297" s="122" t="s">
        <v>85</v>
      </c>
      <c r="AY297" s="1" t="s">
        <v>78</v>
      </c>
      <c r="BE297" s="123">
        <f t="shared" si="134"/>
        <v>0</v>
      </c>
      <c r="BF297" s="123">
        <f t="shared" si="135"/>
        <v>0</v>
      </c>
      <c r="BG297" s="123">
        <f t="shared" si="136"/>
        <v>0</v>
      </c>
      <c r="BH297" s="123">
        <f t="shared" si="137"/>
        <v>0</v>
      </c>
      <c r="BI297" s="123">
        <f t="shared" si="138"/>
        <v>0</v>
      </c>
      <c r="BJ297" s="1" t="s">
        <v>85</v>
      </c>
      <c r="BK297" s="124">
        <f t="shared" si="139"/>
        <v>0</v>
      </c>
      <c r="BL297" s="1" t="s">
        <v>84</v>
      </c>
      <c r="BM297" s="122" t="s">
        <v>468</v>
      </c>
    </row>
    <row r="298" spans="1:65" s="93" customFormat="1" ht="22.8" customHeight="1" x14ac:dyDescent="0.25">
      <c r="B298" s="94"/>
      <c r="C298" s="95"/>
      <c r="D298" s="96" t="s">
        <v>74</v>
      </c>
      <c r="E298" s="108" t="s">
        <v>237</v>
      </c>
      <c r="F298" s="108" t="s">
        <v>238</v>
      </c>
      <c r="G298" s="95"/>
      <c r="H298" s="95"/>
      <c r="I298" s="98"/>
      <c r="J298" s="109">
        <f>BK298</f>
        <v>0</v>
      </c>
      <c r="K298" s="95"/>
      <c r="L298" s="100"/>
      <c r="M298" s="101"/>
      <c r="N298" s="102"/>
      <c r="O298" s="102"/>
      <c r="P298" s="103">
        <f>SUM(P299:P306)</f>
        <v>0</v>
      </c>
      <c r="Q298" s="102"/>
      <c r="R298" s="103">
        <f>SUM(R299:R306)</f>
        <v>0</v>
      </c>
      <c r="S298" s="102"/>
      <c r="T298" s="104">
        <f>SUM(T299:T306)</f>
        <v>0</v>
      </c>
      <c r="AR298" s="105" t="s">
        <v>77</v>
      </c>
      <c r="AT298" s="106" t="s">
        <v>74</v>
      </c>
      <c r="AU298" s="106" t="s">
        <v>77</v>
      </c>
      <c r="AY298" s="105" t="s">
        <v>78</v>
      </c>
      <c r="BK298" s="107">
        <f>SUM(BK299:BK306)</f>
        <v>0</v>
      </c>
    </row>
    <row r="299" spans="1:65" s="11" customFormat="1" ht="14.4" customHeight="1" x14ac:dyDescent="0.3">
      <c r="A299" s="8"/>
      <c r="B299" s="44"/>
      <c r="C299" s="110" t="s">
        <v>288</v>
      </c>
      <c r="D299" s="110" t="s">
        <v>81</v>
      </c>
      <c r="E299" s="111" t="s">
        <v>469</v>
      </c>
      <c r="F299" s="112" t="s">
        <v>361</v>
      </c>
      <c r="G299" s="113" t="s">
        <v>83</v>
      </c>
      <c r="H299" s="114">
        <v>143</v>
      </c>
      <c r="I299" s="115"/>
      <c r="J299" s="114">
        <f t="shared" ref="J299:J306" si="140">ROUND(I299*H299,3)</f>
        <v>0</v>
      </c>
      <c r="K299" s="116"/>
      <c r="L299" s="9"/>
      <c r="M299" s="117" t="s">
        <v>9</v>
      </c>
      <c r="N299" s="118" t="s">
        <v>29</v>
      </c>
      <c r="O299" s="119"/>
      <c r="P299" s="120">
        <f t="shared" ref="P299:P306" si="141">O299*H299</f>
        <v>0</v>
      </c>
      <c r="Q299" s="120">
        <v>0</v>
      </c>
      <c r="R299" s="120">
        <f t="shared" ref="R299:R306" si="142">Q299*H299</f>
        <v>0</v>
      </c>
      <c r="S299" s="120">
        <v>0</v>
      </c>
      <c r="T299" s="121">
        <f t="shared" ref="T299:T306" si="143">S299*H299</f>
        <v>0</v>
      </c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R299" s="122" t="s">
        <v>84</v>
      </c>
      <c r="AT299" s="122" t="s">
        <v>81</v>
      </c>
      <c r="AU299" s="122" t="s">
        <v>85</v>
      </c>
      <c r="AY299" s="1" t="s">
        <v>78</v>
      </c>
      <c r="BE299" s="123">
        <f t="shared" ref="BE299:BE306" si="144">IF(N299="základná",J299,0)</f>
        <v>0</v>
      </c>
      <c r="BF299" s="123">
        <f t="shared" ref="BF299:BF306" si="145">IF(N299="znížená",J299,0)</f>
        <v>0</v>
      </c>
      <c r="BG299" s="123">
        <f t="shared" ref="BG299:BG306" si="146">IF(N299="zákl. prenesená",J299,0)</f>
        <v>0</v>
      </c>
      <c r="BH299" s="123">
        <f t="shared" ref="BH299:BH306" si="147">IF(N299="zníž. prenesená",J299,0)</f>
        <v>0</v>
      </c>
      <c r="BI299" s="123">
        <f t="shared" ref="BI299:BI306" si="148">IF(N299="nulová",J299,0)</f>
        <v>0</v>
      </c>
      <c r="BJ299" s="1" t="s">
        <v>85</v>
      </c>
      <c r="BK299" s="124">
        <f t="shared" ref="BK299:BK306" si="149">ROUND(I299*H299,3)</f>
        <v>0</v>
      </c>
      <c r="BL299" s="1" t="s">
        <v>84</v>
      </c>
      <c r="BM299" s="122" t="s">
        <v>470</v>
      </c>
    </row>
    <row r="300" spans="1:65" s="11" customFormat="1" ht="14.4" customHeight="1" x14ac:dyDescent="0.3">
      <c r="A300" s="8"/>
      <c r="B300" s="44"/>
      <c r="C300" s="110" t="s">
        <v>471</v>
      </c>
      <c r="D300" s="110" t="s">
        <v>81</v>
      </c>
      <c r="E300" s="111" t="s">
        <v>472</v>
      </c>
      <c r="F300" s="112" t="s">
        <v>365</v>
      </c>
      <c r="G300" s="113" t="s">
        <v>83</v>
      </c>
      <c r="H300" s="114">
        <v>88</v>
      </c>
      <c r="I300" s="115"/>
      <c r="J300" s="114">
        <f t="shared" si="140"/>
        <v>0</v>
      </c>
      <c r="K300" s="116"/>
      <c r="L300" s="9"/>
      <c r="M300" s="117" t="s">
        <v>9</v>
      </c>
      <c r="N300" s="118" t="s">
        <v>29</v>
      </c>
      <c r="O300" s="119"/>
      <c r="P300" s="120">
        <f t="shared" si="141"/>
        <v>0</v>
      </c>
      <c r="Q300" s="120">
        <v>0</v>
      </c>
      <c r="R300" s="120">
        <f t="shared" si="142"/>
        <v>0</v>
      </c>
      <c r="S300" s="120">
        <v>0</v>
      </c>
      <c r="T300" s="121">
        <f t="shared" si="143"/>
        <v>0</v>
      </c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R300" s="122" t="s">
        <v>84</v>
      </c>
      <c r="AT300" s="122" t="s">
        <v>81</v>
      </c>
      <c r="AU300" s="122" t="s">
        <v>85</v>
      </c>
      <c r="AY300" s="1" t="s">
        <v>78</v>
      </c>
      <c r="BE300" s="123">
        <f t="shared" si="144"/>
        <v>0</v>
      </c>
      <c r="BF300" s="123">
        <f t="shared" si="145"/>
        <v>0</v>
      </c>
      <c r="BG300" s="123">
        <f t="shared" si="146"/>
        <v>0</v>
      </c>
      <c r="BH300" s="123">
        <f t="shared" si="147"/>
        <v>0</v>
      </c>
      <c r="BI300" s="123">
        <f t="shared" si="148"/>
        <v>0</v>
      </c>
      <c r="BJ300" s="1" t="s">
        <v>85</v>
      </c>
      <c r="BK300" s="124">
        <f t="shared" si="149"/>
        <v>0</v>
      </c>
      <c r="BL300" s="1" t="s">
        <v>84</v>
      </c>
      <c r="BM300" s="122" t="s">
        <v>473</v>
      </c>
    </row>
    <row r="301" spans="1:65" s="11" customFormat="1" ht="14.4" customHeight="1" x14ac:dyDescent="0.3">
      <c r="A301" s="8"/>
      <c r="B301" s="44"/>
      <c r="C301" s="110" t="s">
        <v>291</v>
      </c>
      <c r="D301" s="110" t="s">
        <v>81</v>
      </c>
      <c r="E301" s="111" t="s">
        <v>474</v>
      </c>
      <c r="F301" s="112" t="s">
        <v>368</v>
      </c>
      <c r="G301" s="113" t="s">
        <v>83</v>
      </c>
      <c r="H301" s="114">
        <v>1</v>
      </c>
      <c r="I301" s="115"/>
      <c r="J301" s="114">
        <f t="shared" si="140"/>
        <v>0</v>
      </c>
      <c r="K301" s="116"/>
      <c r="L301" s="9"/>
      <c r="M301" s="117" t="s">
        <v>9</v>
      </c>
      <c r="N301" s="118" t="s">
        <v>29</v>
      </c>
      <c r="O301" s="119"/>
      <c r="P301" s="120">
        <f t="shared" si="141"/>
        <v>0</v>
      </c>
      <c r="Q301" s="120">
        <v>0</v>
      </c>
      <c r="R301" s="120">
        <f t="shared" si="142"/>
        <v>0</v>
      </c>
      <c r="S301" s="120">
        <v>0</v>
      </c>
      <c r="T301" s="121">
        <f t="shared" si="143"/>
        <v>0</v>
      </c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R301" s="122" t="s">
        <v>84</v>
      </c>
      <c r="AT301" s="122" t="s">
        <v>81</v>
      </c>
      <c r="AU301" s="122" t="s">
        <v>85</v>
      </c>
      <c r="AY301" s="1" t="s">
        <v>78</v>
      </c>
      <c r="BE301" s="123">
        <f t="shared" si="144"/>
        <v>0</v>
      </c>
      <c r="BF301" s="123">
        <f t="shared" si="145"/>
        <v>0</v>
      </c>
      <c r="BG301" s="123">
        <f t="shared" si="146"/>
        <v>0</v>
      </c>
      <c r="BH301" s="123">
        <f t="shared" si="147"/>
        <v>0</v>
      </c>
      <c r="BI301" s="123">
        <f t="shared" si="148"/>
        <v>0</v>
      </c>
      <c r="BJ301" s="1" t="s">
        <v>85</v>
      </c>
      <c r="BK301" s="124">
        <f t="shared" si="149"/>
        <v>0</v>
      </c>
      <c r="BL301" s="1" t="s">
        <v>84</v>
      </c>
      <c r="BM301" s="122" t="s">
        <v>475</v>
      </c>
    </row>
    <row r="302" spans="1:65" s="11" customFormat="1" ht="14.4" customHeight="1" x14ac:dyDescent="0.3">
      <c r="A302" s="8"/>
      <c r="B302" s="44"/>
      <c r="C302" s="110" t="s">
        <v>476</v>
      </c>
      <c r="D302" s="110" t="s">
        <v>81</v>
      </c>
      <c r="E302" s="111" t="s">
        <v>477</v>
      </c>
      <c r="F302" s="112" t="s">
        <v>372</v>
      </c>
      <c r="G302" s="113" t="s">
        <v>90</v>
      </c>
      <c r="H302" s="114">
        <v>1</v>
      </c>
      <c r="I302" s="115"/>
      <c r="J302" s="114">
        <f t="shared" si="140"/>
        <v>0</v>
      </c>
      <c r="K302" s="116"/>
      <c r="L302" s="9"/>
      <c r="M302" s="117" t="s">
        <v>9</v>
      </c>
      <c r="N302" s="118" t="s">
        <v>29</v>
      </c>
      <c r="O302" s="119"/>
      <c r="P302" s="120">
        <f t="shared" si="141"/>
        <v>0</v>
      </c>
      <c r="Q302" s="120">
        <v>0</v>
      </c>
      <c r="R302" s="120">
        <f t="shared" si="142"/>
        <v>0</v>
      </c>
      <c r="S302" s="120">
        <v>0</v>
      </c>
      <c r="T302" s="121">
        <f t="shared" si="143"/>
        <v>0</v>
      </c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R302" s="122" t="s">
        <v>84</v>
      </c>
      <c r="AT302" s="122" t="s">
        <v>81</v>
      </c>
      <c r="AU302" s="122" t="s">
        <v>85</v>
      </c>
      <c r="AY302" s="1" t="s">
        <v>78</v>
      </c>
      <c r="BE302" s="123">
        <f t="shared" si="144"/>
        <v>0</v>
      </c>
      <c r="BF302" s="123">
        <f t="shared" si="145"/>
        <v>0</v>
      </c>
      <c r="BG302" s="123">
        <f t="shared" si="146"/>
        <v>0</v>
      </c>
      <c r="BH302" s="123">
        <f t="shared" si="147"/>
        <v>0</v>
      </c>
      <c r="BI302" s="123">
        <f t="shared" si="148"/>
        <v>0</v>
      </c>
      <c r="BJ302" s="1" t="s">
        <v>85</v>
      </c>
      <c r="BK302" s="124">
        <f t="shared" si="149"/>
        <v>0</v>
      </c>
      <c r="BL302" s="1" t="s">
        <v>84</v>
      </c>
      <c r="BM302" s="122" t="s">
        <v>478</v>
      </c>
    </row>
    <row r="303" spans="1:65" s="11" customFormat="1" ht="14.4" customHeight="1" x14ac:dyDescent="0.3">
      <c r="A303" s="8"/>
      <c r="B303" s="44"/>
      <c r="C303" s="110" t="s">
        <v>292</v>
      </c>
      <c r="D303" s="110" t="s">
        <v>81</v>
      </c>
      <c r="E303" s="111" t="s">
        <v>479</v>
      </c>
      <c r="F303" s="112" t="s">
        <v>375</v>
      </c>
      <c r="G303" s="113" t="s">
        <v>83</v>
      </c>
      <c r="H303" s="114">
        <v>24</v>
      </c>
      <c r="I303" s="115"/>
      <c r="J303" s="114">
        <f t="shared" si="140"/>
        <v>0</v>
      </c>
      <c r="K303" s="116"/>
      <c r="L303" s="9"/>
      <c r="M303" s="117" t="s">
        <v>9</v>
      </c>
      <c r="N303" s="118" t="s">
        <v>29</v>
      </c>
      <c r="O303" s="119"/>
      <c r="P303" s="120">
        <f t="shared" si="141"/>
        <v>0</v>
      </c>
      <c r="Q303" s="120">
        <v>0</v>
      </c>
      <c r="R303" s="120">
        <f t="shared" si="142"/>
        <v>0</v>
      </c>
      <c r="S303" s="120">
        <v>0</v>
      </c>
      <c r="T303" s="121">
        <f t="shared" si="143"/>
        <v>0</v>
      </c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R303" s="122" t="s">
        <v>84</v>
      </c>
      <c r="AT303" s="122" t="s">
        <v>81</v>
      </c>
      <c r="AU303" s="122" t="s">
        <v>85</v>
      </c>
      <c r="AY303" s="1" t="s">
        <v>78</v>
      </c>
      <c r="BE303" s="123">
        <f t="shared" si="144"/>
        <v>0</v>
      </c>
      <c r="BF303" s="123">
        <f t="shared" si="145"/>
        <v>0</v>
      </c>
      <c r="BG303" s="123">
        <f t="shared" si="146"/>
        <v>0</v>
      </c>
      <c r="BH303" s="123">
        <f t="shared" si="147"/>
        <v>0</v>
      </c>
      <c r="BI303" s="123">
        <f t="shared" si="148"/>
        <v>0</v>
      </c>
      <c r="BJ303" s="1" t="s">
        <v>85</v>
      </c>
      <c r="BK303" s="124">
        <f t="shared" si="149"/>
        <v>0</v>
      </c>
      <c r="BL303" s="1" t="s">
        <v>84</v>
      </c>
      <c r="BM303" s="122" t="s">
        <v>480</v>
      </c>
    </row>
    <row r="304" spans="1:65" s="11" customFormat="1" ht="14.4" customHeight="1" x14ac:dyDescent="0.3">
      <c r="A304" s="8"/>
      <c r="B304" s="44"/>
      <c r="C304" s="110" t="s">
        <v>481</v>
      </c>
      <c r="D304" s="110" t="s">
        <v>81</v>
      </c>
      <c r="E304" s="111" t="s">
        <v>482</v>
      </c>
      <c r="F304" s="112" t="s">
        <v>379</v>
      </c>
      <c r="G304" s="113" t="s">
        <v>83</v>
      </c>
      <c r="H304" s="114">
        <v>1</v>
      </c>
      <c r="I304" s="115"/>
      <c r="J304" s="114">
        <f t="shared" si="140"/>
        <v>0</v>
      </c>
      <c r="K304" s="116"/>
      <c r="L304" s="9"/>
      <c r="M304" s="117" t="s">
        <v>9</v>
      </c>
      <c r="N304" s="118" t="s">
        <v>29</v>
      </c>
      <c r="O304" s="119"/>
      <c r="P304" s="120">
        <f t="shared" si="141"/>
        <v>0</v>
      </c>
      <c r="Q304" s="120">
        <v>0</v>
      </c>
      <c r="R304" s="120">
        <f t="shared" si="142"/>
        <v>0</v>
      </c>
      <c r="S304" s="120">
        <v>0</v>
      </c>
      <c r="T304" s="121">
        <f t="shared" si="143"/>
        <v>0</v>
      </c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R304" s="122" t="s">
        <v>84</v>
      </c>
      <c r="AT304" s="122" t="s">
        <v>81</v>
      </c>
      <c r="AU304" s="122" t="s">
        <v>85</v>
      </c>
      <c r="AY304" s="1" t="s">
        <v>78</v>
      </c>
      <c r="BE304" s="123">
        <f t="shared" si="144"/>
        <v>0</v>
      </c>
      <c r="BF304" s="123">
        <f t="shared" si="145"/>
        <v>0</v>
      </c>
      <c r="BG304" s="123">
        <f t="shared" si="146"/>
        <v>0</v>
      </c>
      <c r="BH304" s="123">
        <f t="shared" si="147"/>
        <v>0</v>
      </c>
      <c r="BI304" s="123">
        <f t="shared" si="148"/>
        <v>0</v>
      </c>
      <c r="BJ304" s="1" t="s">
        <v>85</v>
      </c>
      <c r="BK304" s="124">
        <f t="shared" si="149"/>
        <v>0</v>
      </c>
      <c r="BL304" s="1" t="s">
        <v>84</v>
      </c>
      <c r="BM304" s="122" t="s">
        <v>483</v>
      </c>
    </row>
    <row r="305" spans="1:65" s="11" customFormat="1" ht="14.4" customHeight="1" x14ac:dyDescent="0.3">
      <c r="A305" s="8"/>
      <c r="B305" s="44"/>
      <c r="C305" s="110" t="s">
        <v>294</v>
      </c>
      <c r="D305" s="110" t="s">
        <v>81</v>
      </c>
      <c r="E305" s="111" t="s">
        <v>484</v>
      </c>
      <c r="F305" s="112" t="s">
        <v>382</v>
      </c>
      <c r="G305" s="113" t="s">
        <v>383</v>
      </c>
      <c r="H305" s="114">
        <v>10</v>
      </c>
      <c r="I305" s="115"/>
      <c r="J305" s="114">
        <f t="shared" si="140"/>
        <v>0</v>
      </c>
      <c r="K305" s="116"/>
      <c r="L305" s="9"/>
      <c r="M305" s="117" t="s">
        <v>9</v>
      </c>
      <c r="N305" s="118" t="s">
        <v>29</v>
      </c>
      <c r="O305" s="119"/>
      <c r="P305" s="120">
        <f t="shared" si="141"/>
        <v>0</v>
      </c>
      <c r="Q305" s="120">
        <v>0</v>
      </c>
      <c r="R305" s="120">
        <f t="shared" si="142"/>
        <v>0</v>
      </c>
      <c r="S305" s="120">
        <v>0</v>
      </c>
      <c r="T305" s="121">
        <f t="shared" si="143"/>
        <v>0</v>
      </c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R305" s="122" t="s">
        <v>84</v>
      </c>
      <c r="AT305" s="122" t="s">
        <v>81</v>
      </c>
      <c r="AU305" s="122" t="s">
        <v>85</v>
      </c>
      <c r="AY305" s="1" t="s">
        <v>78</v>
      </c>
      <c r="BE305" s="123">
        <f t="shared" si="144"/>
        <v>0</v>
      </c>
      <c r="BF305" s="123">
        <f t="shared" si="145"/>
        <v>0</v>
      </c>
      <c r="BG305" s="123">
        <f t="shared" si="146"/>
        <v>0</v>
      </c>
      <c r="BH305" s="123">
        <f t="shared" si="147"/>
        <v>0</v>
      </c>
      <c r="BI305" s="123">
        <f t="shared" si="148"/>
        <v>0</v>
      </c>
      <c r="BJ305" s="1" t="s">
        <v>85</v>
      </c>
      <c r="BK305" s="124">
        <f t="shared" si="149"/>
        <v>0</v>
      </c>
      <c r="BL305" s="1" t="s">
        <v>84</v>
      </c>
      <c r="BM305" s="122" t="s">
        <v>485</v>
      </c>
    </row>
    <row r="306" spans="1:65" s="11" customFormat="1" ht="14.4" customHeight="1" x14ac:dyDescent="0.3">
      <c r="A306" s="8"/>
      <c r="B306" s="44"/>
      <c r="C306" s="110" t="s">
        <v>486</v>
      </c>
      <c r="D306" s="110" t="s">
        <v>81</v>
      </c>
      <c r="E306" s="111" t="s">
        <v>487</v>
      </c>
      <c r="F306" s="112" t="s">
        <v>387</v>
      </c>
      <c r="G306" s="113" t="s">
        <v>108</v>
      </c>
      <c r="H306" s="114">
        <v>600</v>
      </c>
      <c r="I306" s="115"/>
      <c r="J306" s="114">
        <f t="shared" si="140"/>
        <v>0</v>
      </c>
      <c r="K306" s="116"/>
      <c r="L306" s="9"/>
      <c r="M306" s="117" t="s">
        <v>9</v>
      </c>
      <c r="N306" s="118" t="s">
        <v>29</v>
      </c>
      <c r="O306" s="119"/>
      <c r="P306" s="120">
        <f t="shared" si="141"/>
        <v>0</v>
      </c>
      <c r="Q306" s="120">
        <v>0</v>
      </c>
      <c r="R306" s="120">
        <f t="shared" si="142"/>
        <v>0</v>
      </c>
      <c r="S306" s="120">
        <v>0</v>
      </c>
      <c r="T306" s="121">
        <f t="shared" si="143"/>
        <v>0</v>
      </c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R306" s="122" t="s">
        <v>84</v>
      </c>
      <c r="AT306" s="122" t="s">
        <v>81</v>
      </c>
      <c r="AU306" s="122" t="s">
        <v>85</v>
      </c>
      <c r="AY306" s="1" t="s">
        <v>78</v>
      </c>
      <c r="BE306" s="123">
        <f t="shared" si="144"/>
        <v>0</v>
      </c>
      <c r="BF306" s="123">
        <f t="shared" si="145"/>
        <v>0</v>
      </c>
      <c r="BG306" s="123">
        <f t="shared" si="146"/>
        <v>0</v>
      </c>
      <c r="BH306" s="123">
        <f t="shared" si="147"/>
        <v>0</v>
      </c>
      <c r="BI306" s="123">
        <f t="shared" si="148"/>
        <v>0</v>
      </c>
      <c r="BJ306" s="1" t="s">
        <v>85</v>
      </c>
      <c r="BK306" s="124">
        <f t="shared" si="149"/>
        <v>0</v>
      </c>
      <c r="BL306" s="1" t="s">
        <v>84</v>
      </c>
      <c r="BM306" s="122" t="s">
        <v>488</v>
      </c>
    </row>
    <row r="307" spans="1:65" s="93" customFormat="1" ht="22.8" customHeight="1" x14ac:dyDescent="0.25">
      <c r="B307" s="94"/>
      <c r="C307" s="95"/>
      <c r="D307" s="96" t="s">
        <v>74</v>
      </c>
      <c r="E307" s="108" t="s">
        <v>268</v>
      </c>
      <c r="F307" s="108" t="s">
        <v>269</v>
      </c>
      <c r="G307" s="95"/>
      <c r="H307" s="95"/>
      <c r="I307" s="98"/>
      <c r="J307" s="109">
        <f>BK307</f>
        <v>0</v>
      </c>
      <c r="K307" s="95"/>
      <c r="L307" s="100"/>
      <c r="M307" s="101"/>
      <c r="N307" s="102"/>
      <c r="O307" s="102"/>
      <c r="P307" s="103">
        <f>SUM(P308:P315)</f>
        <v>0</v>
      </c>
      <c r="Q307" s="102"/>
      <c r="R307" s="103">
        <f>SUM(R308:R315)</f>
        <v>0</v>
      </c>
      <c r="S307" s="102"/>
      <c r="T307" s="104">
        <f>SUM(T308:T315)</f>
        <v>0</v>
      </c>
      <c r="AR307" s="105" t="s">
        <v>77</v>
      </c>
      <c r="AT307" s="106" t="s">
        <v>74</v>
      </c>
      <c r="AU307" s="106" t="s">
        <v>77</v>
      </c>
      <c r="AY307" s="105" t="s">
        <v>78</v>
      </c>
      <c r="BK307" s="107">
        <f>SUM(BK308:BK315)</f>
        <v>0</v>
      </c>
    </row>
    <row r="308" spans="1:65" s="11" customFormat="1" ht="14.4" customHeight="1" x14ac:dyDescent="0.3">
      <c r="A308" s="8"/>
      <c r="B308" s="44"/>
      <c r="C308" s="110" t="s">
        <v>298</v>
      </c>
      <c r="D308" s="110" t="s">
        <v>81</v>
      </c>
      <c r="E308" s="111" t="s">
        <v>489</v>
      </c>
      <c r="F308" s="112" t="s">
        <v>361</v>
      </c>
      <c r="G308" s="113" t="s">
        <v>83</v>
      </c>
      <c r="H308" s="114">
        <v>134</v>
      </c>
      <c r="I308" s="115"/>
      <c r="J308" s="114">
        <f t="shared" ref="J308:J315" si="150">ROUND(I308*H308,3)</f>
        <v>0</v>
      </c>
      <c r="K308" s="116"/>
      <c r="L308" s="9"/>
      <c r="M308" s="117" t="s">
        <v>9</v>
      </c>
      <c r="N308" s="118" t="s">
        <v>29</v>
      </c>
      <c r="O308" s="119"/>
      <c r="P308" s="120">
        <f t="shared" ref="P308:P315" si="151">O308*H308</f>
        <v>0</v>
      </c>
      <c r="Q308" s="120">
        <v>0</v>
      </c>
      <c r="R308" s="120">
        <f t="shared" ref="R308:R315" si="152">Q308*H308</f>
        <v>0</v>
      </c>
      <c r="S308" s="120">
        <v>0</v>
      </c>
      <c r="T308" s="121">
        <f t="shared" ref="T308:T315" si="153">S308*H308</f>
        <v>0</v>
      </c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R308" s="122" t="s">
        <v>84</v>
      </c>
      <c r="AT308" s="122" t="s">
        <v>81</v>
      </c>
      <c r="AU308" s="122" t="s">
        <v>85</v>
      </c>
      <c r="AY308" s="1" t="s">
        <v>78</v>
      </c>
      <c r="BE308" s="123">
        <f t="shared" ref="BE308:BE315" si="154">IF(N308="základná",J308,0)</f>
        <v>0</v>
      </c>
      <c r="BF308" s="123">
        <f t="shared" ref="BF308:BF315" si="155">IF(N308="znížená",J308,0)</f>
        <v>0</v>
      </c>
      <c r="BG308" s="123">
        <f t="shared" ref="BG308:BG315" si="156">IF(N308="zákl. prenesená",J308,0)</f>
        <v>0</v>
      </c>
      <c r="BH308" s="123">
        <f t="shared" ref="BH308:BH315" si="157">IF(N308="zníž. prenesená",J308,0)</f>
        <v>0</v>
      </c>
      <c r="BI308" s="123">
        <f t="shared" ref="BI308:BI315" si="158">IF(N308="nulová",J308,0)</f>
        <v>0</v>
      </c>
      <c r="BJ308" s="1" t="s">
        <v>85</v>
      </c>
      <c r="BK308" s="124">
        <f t="shared" ref="BK308:BK315" si="159">ROUND(I308*H308,3)</f>
        <v>0</v>
      </c>
      <c r="BL308" s="1" t="s">
        <v>84</v>
      </c>
      <c r="BM308" s="122" t="s">
        <v>490</v>
      </c>
    </row>
    <row r="309" spans="1:65" s="11" customFormat="1" ht="14.4" customHeight="1" x14ac:dyDescent="0.3">
      <c r="A309" s="8"/>
      <c r="B309" s="44"/>
      <c r="C309" s="110" t="s">
        <v>491</v>
      </c>
      <c r="D309" s="110" t="s">
        <v>81</v>
      </c>
      <c r="E309" s="111" t="s">
        <v>492</v>
      </c>
      <c r="F309" s="112" t="s">
        <v>365</v>
      </c>
      <c r="G309" s="113" t="s">
        <v>83</v>
      </c>
      <c r="H309" s="114">
        <v>88</v>
      </c>
      <c r="I309" s="115"/>
      <c r="J309" s="114">
        <f t="shared" si="150"/>
        <v>0</v>
      </c>
      <c r="K309" s="116"/>
      <c r="L309" s="9"/>
      <c r="M309" s="117" t="s">
        <v>9</v>
      </c>
      <c r="N309" s="118" t="s">
        <v>29</v>
      </c>
      <c r="O309" s="119"/>
      <c r="P309" s="120">
        <f t="shared" si="151"/>
        <v>0</v>
      </c>
      <c r="Q309" s="120">
        <v>0</v>
      </c>
      <c r="R309" s="120">
        <f t="shared" si="152"/>
        <v>0</v>
      </c>
      <c r="S309" s="120">
        <v>0</v>
      </c>
      <c r="T309" s="121">
        <f t="shared" si="153"/>
        <v>0</v>
      </c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R309" s="122" t="s">
        <v>84</v>
      </c>
      <c r="AT309" s="122" t="s">
        <v>81</v>
      </c>
      <c r="AU309" s="122" t="s">
        <v>85</v>
      </c>
      <c r="AY309" s="1" t="s">
        <v>78</v>
      </c>
      <c r="BE309" s="123">
        <f t="shared" si="154"/>
        <v>0</v>
      </c>
      <c r="BF309" s="123">
        <f t="shared" si="155"/>
        <v>0</v>
      </c>
      <c r="BG309" s="123">
        <f t="shared" si="156"/>
        <v>0</v>
      </c>
      <c r="BH309" s="123">
        <f t="shared" si="157"/>
        <v>0</v>
      </c>
      <c r="BI309" s="123">
        <f t="shared" si="158"/>
        <v>0</v>
      </c>
      <c r="BJ309" s="1" t="s">
        <v>85</v>
      </c>
      <c r="BK309" s="124">
        <f t="shared" si="159"/>
        <v>0</v>
      </c>
      <c r="BL309" s="1" t="s">
        <v>84</v>
      </c>
      <c r="BM309" s="122" t="s">
        <v>493</v>
      </c>
    </row>
    <row r="310" spans="1:65" s="11" customFormat="1" ht="14.4" customHeight="1" x14ac:dyDescent="0.3">
      <c r="A310" s="8"/>
      <c r="B310" s="44"/>
      <c r="C310" s="110" t="s">
        <v>301</v>
      </c>
      <c r="D310" s="110" t="s">
        <v>81</v>
      </c>
      <c r="E310" s="111" t="s">
        <v>494</v>
      </c>
      <c r="F310" s="112" t="s">
        <v>368</v>
      </c>
      <c r="G310" s="113" t="s">
        <v>83</v>
      </c>
      <c r="H310" s="114">
        <v>1</v>
      </c>
      <c r="I310" s="115"/>
      <c r="J310" s="114">
        <f t="shared" si="150"/>
        <v>0</v>
      </c>
      <c r="K310" s="116"/>
      <c r="L310" s="9"/>
      <c r="M310" s="117" t="s">
        <v>9</v>
      </c>
      <c r="N310" s="118" t="s">
        <v>29</v>
      </c>
      <c r="O310" s="119"/>
      <c r="P310" s="120">
        <f t="shared" si="151"/>
        <v>0</v>
      </c>
      <c r="Q310" s="120">
        <v>0</v>
      </c>
      <c r="R310" s="120">
        <f t="shared" si="152"/>
        <v>0</v>
      </c>
      <c r="S310" s="120">
        <v>0</v>
      </c>
      <c r="T310" s="121">
        <f t="shared" si="153"/>
        <v>0</v>
      </c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R310" s="122" t="s">
        <v>84</v>
      </c>
      <c r="AT310" s="122" t="s">
        <v>81</v>
      </c>
      <c r="AU310" s="122" t="s">
        <v>85</v>
      </c>
      <c r="AY310" s="1" t="s">
        <v>78</v>
      </c>
      <c r="BE310" s="123">
        <f t="shared" si="154"/>
        <v>0</v>
      </c>
      <c r="BF310" s="123">
        <f t="shared" si="155"/>
        <v>0</v>
      </c>
      <c r="BG310" s="123">
        <f t="shared" si="156"/>
        <v>0</v>
      </c>
      <c r="BH310" s="123">
        <f t="shared" si="157"/>
        <v>0</v>
      </c>
      <c r="BI310" s="123">
        <f t="shared" si="158"/>
        <v>0</v>
      </c>
      <c r="BJ310" s="1" t="s">
        <v>85</v>
      </c>
      <c r="BK310" s="124">
        <f t="shared" si="159"/>
        <v>0</v>
      </c>
      <c r="BL310" s="1" t="s">
        <v>84</v>
      </c>
      <c r="BM310" s="122" t="s">
        <v>495</v>
      </c>
    </row>
    <row r="311" spans="1:65" s="11" customFormat="1" ht="14.4" customHeight="1" x14ac:dyDescent="0.3">
      <c r="A311" s="8"/>
      <c r="B311" s="44"/>
      <c r="C311" s="110" t="s">
        <v>496</v>
      </c>
      <c r="D311" s="110" t="s">
        <v>81</v>
      </c>
      <c r="E311" s="111" t="s">
        <v>497</v>
      </c>
      <c r="F311" s="112" t="s">
        <v>372</v>
      </c>
      <c r="G311" s="113" t="s">
        <v>90</v>
      </c>
      <c r="H311" s="114">
        <v>1</v>
      </c>
      <c r="I311" s="115"/>
      <c r="J311" s="114">
        <f t="shared" si="150"/>
        <v>0</v>
      </c>
      <c r="K311" s="116"/>
      <c r="L311" s="9"/>
      <c r="M311" s="117" t="s">
        <v>9</v>
      </c>
      <c r="N311" s="118" t="s">
        <v>29</v>
      </c>
      <c r="O311" s="119"/>
      <c r="P311" s="120">
        <f t="shared" si="151"/>
        <v>0</v>
      </c>
      <c r="Q311" s="120">
        <v>0</v>
      </c>
      <c r="R311" s="120">
        <f t="shared" si="152"/>
        <v>0</v>
      </c>
      <c r="S311" s="120">
        <v>0</v>
      </c>
      <c r="T311" s="121">
        <f t="shared" si="153"/>
        <v>0</v>
      </c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R311" s="122" t="s">
        <v>84</v>
      </c>
      <c r="AT311" s="122" t="s">
        <v>81</v>
      </c>
      <c r="AU311" s="122" t="s">
        <v>85</v>
      </c>
      <c r="AY311" s="1" t="s">
        <v>78</v>
      </c>
      <c r="BE311" s="123">
        <f t="shared" si="154"/>
        <v>0</v>
      </c>
      <c r="BF311" s="123">
        <f t="shared" si="155"/>
        <v>0</v>
      </c>
      <c r="BG311" s="123">
        <f t="shared" si="156"/>
        <v>0</v>
      </c>
      <c r="BH311" s="123">
        <f t="shared" si="157"/>
        <v>0</v>
      </c>
      <c r="BI311" s="123">
        <f t="shared" si="158"/>
        <v>0</v>
      </c>
      <c r="BJ311" s="1" t="s">
        <v>85</v>
      </c>
      <c r="BK311" s="124">
        <f t="shared" si="159"/>
        <v>0</v>
      </c>
      <c r="BL311" s="1" t="s">
        <v>84</v>
      </c>
      <c r="BM311" s="122" t="s">
        <v>498</v>
      </c>
    </row>
    <row r="312" spans="1:65" s="11" customFormat="1" ht="14.4" customHeight="1" x14ac:dyDescent="0.3">
      <c r="A312" s="8"/>
      <c r="B312" s="44"/>
      <c r="C312" s="110" t="s">
        <v>303</v>
      </c>
      <c r="D312" s="110" t="s">
        <v>81</v>
      </c>
      <c r="E312" s="111" t="s">
        <v>499</v>
      </c>
      <c r="F312" s="112" t="s">
        <v>375</v>
      </c>
      <c r="G312" s="113" t="s">
        <v>83</v>
      </c>
      <c r="H312" s="114">
        <v>24</v>
      </c>
      <c r="I312" s="115"/>
      <c r="J312" s="114">
        <f t="shared" si="150"/>
        <v>0</v>
      </c>
      <c r="K312" s="116"/>
      <c r="L312" s="9"/>
      <c r="M312" s="117" t="s">
        <v>9</v>
      </c>
      <c r="N312" s="118" t="s">
        <v>29</v>
      </c>
      <c r="O312" s="119"/>
      <c r="P312" s="120">
        <f t="shared" si="151"/>
        <v>0</v>
      </c>
      <c r="Q312" s="120">
        <v>0</v>
      </c>
      <c r="R312" s="120">
        <f t="shared" si="152"/>
        <v>0</v>
      </c>
      <c r="S312" s="120">
        <v>0</v>
      </c>
      <c r="T312" s="121">
        <f t="shared" si="153"/>
        <v>0</v>
      </c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R312" s="122" t="s">
        <v>84</v>
      </c>
      <c r="AT312" s="122" t="s">
        <v>81</v>
      </c>
      <c r="AU312" s="122" t="s">
        <v>85</v>
      </c>
      <c r="AY312" s="1" t="s">
        <v>78</v>
      </c>
      <c r="BE312" s="123">
        <f t="shared" si="154"/>
        <v>0</v>
      </c>
      <c r="BF312" s="123">
        <f t="shared" si="155"/>
        <v>0</v>
      </c>
      <c r="BG312" s="123">
        <f t="shared" si="156"/>
        <v>0</v>
      </c>
      <c r="BH312" s="123">
        <f t="shared" si="157"/>
        <v>0</v>
      </c>
      <c r="BI312" s="123">
        <f t="shared" si="158"/>
        <v>0</v>
      </c>
      <c r="BJ312" s="1" t="s">
        <v>85</v>
      </c>
      <c r="BK312" s="124">
        <f t="shared" si="159"/>
        <v>0</v>
      </c>
      <c r="BL312" s="1" t="s">
        <v>84</v>
      </c>
      <c r="BM312" s="122" t="s">
        <v>500</v>
      </c>
    </row>
    <row r="313" spans="1:65" s="11" customFormat="1" ht="14.4" customHeight="1" x14ac:dyDescent="0.3">
      <c r="A313" s="8"/>
      <c r="B313" s="44"/>
      <c r="C313" s="110" t="s">
        <v>501</v>
      </c>
      <c r="D313" s="110" t="s">
        <v>81</v>
      </c>
      <c r="E313" s="111" t="s">
        <v>502</v>
      </c>
      <c r="F313" s="112" t="s">
        <v>379</v>
      </c>
      <c r="G313" s="113" t="s">
        <v>83</v>
      </c>
      <c r="H313" s="114">
        <v>1</v>
      </c>
      <c r="I313" s="115"/>
      <c r="J313" s="114">
        <f t="shared" si="150"/>
        <v>0</v>
      </c>
      <c r="K313" s="116"/>
      <c r="L313" s="9"/>
      <c r="M313" s="117" t="s">
        <v>9</v>
      </c>
      <c r="N313" s="118" t="s">
        <v>29</v>
      </c>
      <c r="O313" s="119"/>
      <c r="P313" s="120">
        <f t="shared" si="151"/>
        <v>0</v>
      </c>
      <c r="Q313" s="120">
        <v>0</v>
      </c>
      <c r="R313" s="120">
        <f t="shared" si="152"/>
        <v>0</v>
      </c>
      <c r="S313" s="120">
        <v>0</v>
      </c>
      <c r="T313" s="121">
        <f t="shared" si="153"/>
        <v>0</v>
      </c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R313" s="122" t="s">
        <v>84</v>
      </c>
      <c r="AT313" s="122" t="s">
        <v>81</v>
      </c>
      <c r="AU313" s="122" t="s">
        <v>85</v>
      </c>
      <c r="AY313" s="1" t="s">
        <v>78</v>
      </c>
      <c r="BE313" s="123">
        <f t="shared" si="154"/>
        <v>0</v>
      </c>
      <c r="BF313" s="123">
        <f t="shared" si="155"/>
        <v>0</v>
      </c>
      <c r="BG313" s="123">
        <f t="shared" si="156"/>
        <v>0</v>
      </c>
      <c r="BH313" s="123">
        <f t="shared" si="157"/>
        <v>0</v>
      </c>
      <c r="BI313" s="123">
        <f t="shared" si="158"/>
        <v>0</v>
      </c>
      <c r="BJ313" s="1" t="s">
        <v>85</v>
      </c>
      <c r="BK313" s="124">
        <f t="shared" si="159"/>
        <v>0</v>
      </c>
      <c r="BL313" s="1" t="s">
        <v>84</v>
      </c>
      <c r="BM313" s="122" t="s">
        <v>503</v>
      </c>
    </row>
    <row r="314" spans="1:65" s="11" customFormat="1" ht="14.4" customHeight="1" x14ac:dyDescent="0.3">
      <c r="A314" s="8"/>
      <c r="B314" s="44"/>
      <c r="C314" s="110" t="s">
        <v>305</v>
      </c>
      <c r="D314" s="110" t="s">
        <v>81</v>
      </c>
      <c r="E314" s="111" t="s">
        <v>504</v>
      </c>
      <c r="F314" s="112" t="s">
        <v>382</v>
      </c>
      <c r="G314" s="113" t="s">
        <v>383</v>
      </c>
      <c r="H314" s="114">
        <v>9</v>
      </c>
      <c r="I314" s="115"/>
      <c r="J314" s="114">
        <f t="shared" si="150"/>
        <v>0</v>
      </c>
      <c r="K314" s="116"/>
      <c r="L314" s="9"/>
      <c r="M314" s="117" t="s">
        <v>9</v>
      </c>
      <c r="N314" s="118" t="s">
        <v>29</v>
      </c>
      <c r="O314" s="119"/>
      <c r="P314" s="120">
        <f t="shared" si="151"/>
        <v>0</v>
      </c>
      <c r="Q314" s="120">
        <v>0</v>
      </c>
      <c r="R314" s="120">
        <f t="shared" si="152"/>
        <v>0</v>
      </c>
      <c r="S314" s="120">
        <v>0</v>
      </c>
      <c r="T314" s="121">
        <f t="shared" si="153"/>
        <v>0</v>
      </c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R314" s="122" t="s">
        <v>84</v>
      </c>
      <c r="AT314" s="122" t="s">
        <v>81</v>
      </c>
      <c r="AU314" s="122" t="s">
        <v>85</v>
      </c>
      <c r="AY314" s="1" t="s">
        <v>78</v>
      </c>
      <c r="BE314" s="123">
        <f t="shared" si="154"/>
        <v>0</v>
      </c>
      <c r="BF314" s="123">
        <f t="shared" si="155"/>
        <v>0</v>
      </c>
      <c r="BG314" s="123">
        <f t="shared" si="156"/>
        <v>0</v>
      </c>
      <c r="BH314" s="123">
        <f t="shared" si="157"/>
        <v>0</v>
      </c>
      <c r="BI314" s="123">
        <f t="shared" si="158"/>
        <v>0</v>
      </c>
      <c r="BJ314" s="1" t="s">
        <v>85</v>
      </c>
      <c r="BK314" s="124">
        <f t="shared" si="159"/>
        <v>0</v>
      </c>
      <c r="BL314" s="1" t="s">
        <v>84</v>
      </c>
      <c r="BM314" s="122" t="s">
        <v>505</v>
      </c>
    </row>
    <row r="315" spans="1:65" s="11" customFormat="1" ht="14.4" customHeight="1" x14ac:dyDescent="0.3">
      <c r="A315" s="8"/>
      <c r="B315" s="44"/>
      <c r="C315" s="110" t="s">
        <v>506</v>
      </c>
      <c r="D315" s="110" t="s">
        <v>81</v>
      </c>
      <c r="E315" s="111" t="s">
        <v>507</v>
      </c>
      <c r="F315" s="112" t="s">
        <v>387</v>
      </c>
      <c r="G315" s="113" t="s">
        <v>108</v>
      </c>
      <c r="H315" s="114">
        <v>600</v>
      </c>
      <c r="I315" s="115"/>
      <c r="J315" s="114">
        <f t="shared" si="150"/>
        <v>0</v>
      </c>
      <c r="K315" s="116"/>
      <c r="L315" s="9"/>
      <c r="M315" s="117" t="s">
        <v>9</v>
      </c>
      <c r="N315" s="118" t="s">
        <v>29</v>
      </c>
      <c r="O315" s="119"/>
      <c r="P315" s="120">
        <f t="shared" si="151"/>
        <v>0</v>
      </c>
      <c r="Q315" s="120">
        <v>0</v>
      </c>
      <c r="R315" s="120">
        <f t="shared" si="152"/>
        <v>0</v>
      </c>
      <c r="S315" s="120">
        <v>0</v>
      </c>
      <c r="T315" s="121">
        <f t="shared" si="153"/>
        <v>0</v>
      </c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R315" s="122" t="s">
        <v>84</v>
      </c>
      <c r="AT315" s="122" t="s">
        <v>81</v>
      </c>
      <c r="AU315" s="122" t="s">
        <v>85</v>
      </c>
      <c r="AY315" s="1" t="s">
        <v>78</v>
      </c>
      <c r="BE315" s="123">
        <f t="shared" si="154"/>
        <v>0</v>
      </c>
      <c r="BF315" s="123">
        <f t="shared" si="155"/>
        <v>0</v>
      </c>
      <c r="BG315" s="123">
        <f t="shared" si="156"/>
        <v>0</v>
      </c>
      <c r="BH315" s="123">
        <f t="shared" si="157"/>
        <v>0</v>
      </c>
      <c r="BI315" s="123">
        <f t="shared" si="158"/>
        <v>0</v>
      </c>
      <c r="BJ315" s="1" t="s">
        <v>85</v>
      </c>
      <c r="BK315" s="124">
        <f t="shared" si="159"/>
        <v>0</v>
      </c>
      <c r="BL315" s="1" t="s">
        <v>84</v>
      </c>
      <c r="BM315" s="122" t="s">
        <v>508</v>
      </c>
    </row>
    <row r="316" spans="1:65" s="93" customFormat="1" ht="22.8" customHeight="1" x14ac:dyDescent="0.25">
      <c r="B316" s="94"/>
      <c r="C316" s="95"/>
      <c r="D316" s="96" t="s">
        <v>74</v>
      </c>
      <c r="E316" s="108" t="s">
        <v>295</v>
      </c>
      <c r="F316" s="108" t="s">
        <v>296</v>
      </c>
      <c r="G316" s="95"/>
      <c r="H316" s="95"/>
      <c r="I316" s="98"/>
      <c r="J316" s="109">
        <f>BK316</f>
        <v>0</v>
      </c>
      <c r="K316" s="95"/>
      <c r="L316" s="100"/>
      <c r="M316" s="101"/>
      <c r="N316" s="102"/>
      <c r="O316" s="102"/>
      <c r="P316" s="103">
        <f>SUM(P317:P324)</f>
        <v>0</v>
      </c>
      <c r="Q316" s="102"/>
      <c r="R316" s="103">
        <f>SUM(R317:R324)</f>
        <v>0</v>
      </c>
      <c r="S316" s="102"/>
      <c r="T316" s="104">
        <f>SUM(T317:T324)</f>
        <v>0</v>
      </c>
      <c r="AR316" s="105" t="s">
        <v>77</v>
      </c>
      <c r="AT316" s="106" t="s">
        <v>74</v>
      </c>
      <c r="AU316" s="106" t="s">
        <v>77</v>
      </c>
      <c r="AY316" s="105" t="s">
        <v>78</v>
      </c>
      <c r="BK316" s="107">
        <f>SUM(BK317:BK324)</f>
        <v>0</v>
      </c>
    </row>
    <row r="317" spans="1:65" s="11" customFormat="1" ht="14.4" customHeight="1" x14ac:dyDescent="0.3">
      <c r="A317" s="8"/>
      <c r="B317" s="44"/>
      <c r="C317" s="110" t="s">
        <v>308</v>
      </c>
      <c r="D317" s="110" t="s">
        <v>81</v>
      </c>
      <c r="E317" s="111" t="s">
        <v>509</v>
      </c>
      <c r="F317" s="112" t="s">
        <v>361</v>
      </c>
      <c r="G317" s="113" t="s">
        <v>83</v>
      </c>
      <c r="H317" s="114">
        <v>137</v>
      </c>
      <c r="I317" s="115"/>
      <c r="J317" s="114">
        <f t="shared" ref="J317:J324" si="160">ROUND(I317*H317,3)</f>
        <v>0</v>
      </c>
      <c r="K317" s="116"/>
      <c r="L317" s="9"/>
      <c r="M317" s="117" t="s">
        <v>9</v>
      </c>
      <c r="N317" s="118" t="s">
        <v>29</v>
      </c>
      <c r="O317" s="119"/>
      <c r="P317" s="120">
        <f t="shared" ref="P317:P324" si="161">O317*H317</f>
        <v>0</v>
      </c>
      <c r="Q317" s="120">
        <v>0</v>
      </c>
      <c r="R317" s="120">
        <f t="shared" ref="R317:R324" si="162">Q317*H317</f>
        <v>0</v>
      </c>
      <c r="S317" s="120">
        <v>0</v>
      </c>
      <c r="T317" s="121">
        <f t="shared" ref="T317:T324" si="163">S317*H317</f>
        <v>0</v>
      </c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R317" s="122" t="s">
        <v>84</v>
      </c>
      <c r="AT317" s="122" t="s">
        <v>81</v>
      </c>
      <c r="AU317" s="122" t="s">
        <v>85</v>
      </c>
      <c r="AY317" s="1" t="s">
        <v>78</v>
      </c>
      <c r="BE317" s="123">
        <f t="shared" ref="BE317:BE324" si="164">IF(N317="základná",J317,0)</f>
        <v>0</v>
      </c>
      <c r="BF317" s="123">
        <f t="shared" ref="BF317:BF324" si="165">IF(N317="znížená",J317,0)</f>
        <v>0</v>
      </c>
      <c r="BG317" s="123">
        <f t="shared" ref="BG317:BG324" si="166">IF(N317="zákl. prenesená",J317,0)</f>
        <v>0</v>
      </c>
      <c r="BH317" s="123">
        <f t="shared" ref="BH317:BH324" si="167">IF(N317="zníž. prenesená",J317,0)</f>
        <v>0</v>
      </c>
      <c r="BI317" s="123">
        <f t="shared" ref="BI317:BI324" si="168">IF(N317="nulová",J317,0)</f>
        <v>0</v>
      </c>
      <c r="BJ317" s="1" t="s">
        <v>85</v>
      </c>
      <c r="BK317" s="124">
        <f t="shared" ref="BK317:BK324" si="169">ROUND(I317*H317,3)</f>
        <v>0</v>
      </c>
      <c r="BL317" s="1" t="s">
        <v>84</v>
      </c>
      <c r="BM317" s="122" t="s">
        <v>510</v>
      </c>
    </row>
    <row r="318" spans="1:65" s="11" customFormat="1" ht="14.4" customHeight="1" x14ac:dyDescent="0.3">
      <c r="A318" s="8"/>
      <c r="B318" s="44"/>
      <c r="C318" s="110" t="s">
        <v>511</v>
      </c>
      <c r="D318" s="110" t="s">
        <v>81</v>
      </c>
      <c r="E318" s="111" t="s">
        <v>512</v>
      </c>
      <c r="F318" s="112" t="s">
        <v>365</v>
      </c>
      <c r="G318" s="113" t="s">
        <v>83</v>
      </c>
      <c r="H318" s="114">
        <v>88</v>
      </c>
      <c r="I318" s="115"/>
      <c r="J318" s="114">
        <f t="shared" si="160"/>
        <v>0</v>
      </c>
      <c r="K318" s="116"/>
      <c r="L318" s="9"/>
      <c r="M318" s="117" t="s">
        <v>9</v>
      </c>
      <c r="N318" s="118" t="s">
        <v>29</v>
      </c>
      <c r="O318" s="119"/>
      <c r="P318" s="120">
        <f t="shared" si="161"/>
        <v>0</v>
      </c>
      <c r="Q318" s="120">
        <v>0</v>
      </c>
      <c r="R318" s="120">
        <f t="shared" si="162"/>
        <v>0</v>
      </c>
      <c r="S318" s="120">
        <v>0</v>
      </c>
      <c r="T318" s="121">
        <f t="shared" si="163"/>
        <v>0</v>
      </c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R318" s="122" t="s">
        <v>84</v>
      </c>
      <c r="AT318" s="122" t="s">
        <v>81</v>
      </c>
      <c r="AU318" s="122" t="s">
        <v>85</v>
      </c>
      <c r="AY318" s="1" t="s">
        <v>78</v>
      </c>
      <c r="BE318" s="123">
        <f t="shared" si="164"/>
        <v>0</v>
      </c>
      <c r="BF318" s="123">
        <f t="shared" si="165"/>
        <v>0</v>
      </c>
      <c r="BG318" s="123">
        <f t="shared" si="166"/>
        <v>0</v>
      </c>
      <c r="BH318" s="123">
        <f t="shared" si="167"/>
        <v>0</v>
      </c>
      <c r="BI318" s="123">
        <f t="shared" si="168"/>
        <v>0</v>
      </c>
      <c r="BJ318" s="1" t="s">
        <v>85</v>
      </c>
      <c r="BK318" s="124">
        <f t="shared" si="169"/>
        <v>0</v>
      </c>
      <c r="BL318" s="1" t="s">
        <v>84</v>
      </c>
      <c r="BM318" s="122" t="s">
        <v>513</v>
      </c>
    </row>
    <row r="319" spans="1:65" s="11" customFormat="1" ht="14.4" customHeight="1" x14ac:dyDescent="0.3">
      <c r="A319" s="8"/>
      <c r="B319" s="44"/>
      <c r="C319" s="110" t="s">
        <v>310</v>
      </c>
      <c r="D319" s="110" t="s">
        <v>81</v>
      </c>
      <c r="E319" s="111" t="s">
        <v>514</v>
      </c>
      <c r="F319" s="112" t="s">
        <v>368</v>
      </c>
      <c r="G319" s="113" t="s">
        <v>83</v>
      </c>
      <c r="H319" s="114">
        <v>1</v>
      </c>
      <c r="I319" s="115"/>
      <c r="J319" s="114">
        <f t="shared" si="160"/>
        <v>0</v>
      </c>
      <c r="K319" s="116"/>
      <c r="L319" s="9"/>
      <c r="M319" s="117" t="s">
        <v>9</v>
      </c>
      <c r="N319" s="118" t="s">
        <v>29</v>
      </c>
      <c r="O319" s="119"/>
      <c r="P319" s="120">
        <f t="shared" si="161"/>
        <v>0</v>
      </c>
      <c r="Q319" s="120">
        <v>0</v>
      </c>
      <c r="R319" s="120">
        <f t="shared" si="162"/>
        <v>0</v>
      </c>
      <c r="S319" s="120">
        <v>0</v>
      </c>
      <c r="T319" s="121">
        <f t="shared" si="163"/>
        <v>0</v>
      </c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R319" s="122" t="s">
        <v>84</v>
      </c>
      <c r="AT319" s="122" t="s">
        <v>81</v>
      </c>
      <c r="AU319" s="122" t="s">
        <v>85</v>
      </c>
      <c r="AY319" s="1" t="s">
        <v>78</v>
      </c>
      <c r="BE319" s="123">
        <f t="shared" si="164"/>
        <v>0</v>
      </c>
      <c r="BF319" s="123">
        <f t="shared" si="165"/>
        <v>0</v>
      </c>
      <c r="BG319" s="123">
        <f t="shared" si="166"/>
        <v>0</v>
      </c>
      <c r="BH319" s="123">
        <f t="shared" si="167"/>
        <v>0</v>
      </c>
      <c r="BI319" s="123">
        <f t="shared" si="168"/>
        <v>0</v>
      </c>
      <c r="BJ319" s="1" t="s">
        <v>85</v>
      </c>
      <c r="BK319" s="124">
        <f t="shared" si="169"/>
        <v>0</v>
      </c>
      <c r="BL319" s="1" t="s">
        <v>84</v>
      </c>
      <c r="BM319" s="122" t="s">
        <v>515</v>
      </c>
    </row>
    <row r="320" spans="1:65" s="11" customFormat="1" ht="14.4" customHeight="1" x14ac:dyDescent="0.3">
      <c r="A320" s="8"/>
      <c r="B320" s="44"/>
      <c r="C320" s="110" t="s">
        <v>516</v>
      </c>
      <c r="D320" s="110" t="s">
        <v>81</v>
      </c>
      <c r="E320" s="111" t="s">
        <v>517</v>
      </c>
      <c r="F320" s="112" t="s">
        <v>372</v>
      </c>
      <c r="G320" s="113" t="s">
        <v>90</v>
      </c>
      <c r="H320" s="114">
        <v>1</v>
      </c>
      <c r="I320" s="115"/>
      <c r="J320" s="114">
        <f t="shared" si="160"/>
        <v>0</v>
      </c>
      <c r="K320" s="116"/>
      <c r="L320" s="9"/>
      <c r="M320" s="117" t="s">
        <v>9</v>
      </c>
      <c r="N320" s="118" t="s">
        <v>29</v>
      </c>
      <c r="O320" s="119"/>
      <c r="P320" s="120">
        <f t="shared" si="161"/>
        <v>0</v>
      </c>
      <c r="Q320" s="120">
        <v>0</v>
      </c>
      <c r="R320" s="120">
        <f t="shared" si="162"/>
        <v>0</v>
      </c>
      <c r="S320" s="120">
        <v>0</v>
      </c>
      <c r="T320" s="121">
        <f t="shared" si="163"/>
        <v>0</v>
      </c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R320" s="122" t="s">
        <v>84</v>
      </c>
      <c r="AT320" s="122" t="s">
        <v>81</v>
      </c>
      <c r="AU320" s="122" t="s">
        <v>85</v>
      </c>
      <c r="AY320" s="1" t="s">
        <v>78</v>
      </c>
      <c r="BE320" s="123">
        <f t="shared" si="164"/>
        <v>0</v>
      </c>
      <c r="BF320" s="123">
        <f t="shared" si="165"/>
        <v>0</v>
      </c>
      <c r="BG320" s="123">
        <f t="shared" si="166"/>
        <v>0</v>
      </c>
      <c r="BH320" s="123">
        <f t="shared" si="167"/>
        <v>0</v>
      </c>
      <c r="BI320" s="123">
        <f t="shared" si="168"/>
        <v>0</v>
      </c>
      <c r="BJ320" s="1" t="s">
        <v>85</v>
      </c>
      <c r="BK320" s="124">
        <f t="shared" si="169"/>
        <v>0</v>
      </c>
      <c r="BL320" s="1" t="s">
        <v>84</v>
      </c>
      <c r="BM320" s="122" t="s">
        <v>518</v>
      </c>
    </row>
    <row r="321" spans="1:65" s="11" customFormat="1" ht="14.4" customHeight="1" x14ac:dyDescent="0.3">
      <c r="A321" s="8"/>
      <c r="B321" s="44"/>
      <c r="C321" s="110" t="s">
        <v>313</v>
      </c>
      <c r="D321" s="110" t="s">
        <v>81</v>
      </c>
      <c r="E321" s="111" t="s">
        <v>519</v>
      </c>
      <c r="F321" s="112" t="s">
        <v>375</v>
      </c>
      <c r="G321" s="113" t="s">
        <v>83</v>
      </c>
      <c r="H321" s="114">
        <v>24</v>
      </c>
      <c r="I321" s="115"/>
      <c r="J321" s="114">
        <f t="shared" si="160"/>
        <v>0</v>
      </c>
      <c r="K321" s="116"/>
      <c r="L321" s="9"/>
      <c r="M321" s="117" t="s">
        <v>9</v>
      </c>
      <c r="N321" s="118" t="s">
        <v>29</v>
      </c>
      <c r="O321" s="119"/>
      <c r="P321" s="120">
        <f t="shared" si="161"/>
        <v>0</v>
      </c>
      <c r="Q321" s="120">
        <v>0</v>
      </c>
      <c r="R321" s="120">
        <f t="shared" si="162"/>
        <v>0</v>
      </c>
      <c r="S321" s="120">
        <v>0</v>
      </c>
      <c r="T321" s="121">
        <f t="shared" si="163"/>
        <v>0</v>
      </c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R321" s="122" t="s">
        <v>84</v>
      </c>
      <c r="AT321" s="122" t="s">
        <v>81</v>
      </c>
      <c r="AU321" s="122" t="s">
        <v>85</v>
      </c>
      <c r="AY321" s="1" t="s">
        <v>78</v>
      </c>
      <c r="BE321" s="123">
        <f t="shared" si="164"/>
        <v>0</v>
      </c>
      <c r="BF321" s="123">
        <f t="shared" si="165"/>
        <v>0</v>
      </c>
      <c r="BG321" s="123">
        <f t="shared" si="166"/>
        <v>0</v>
      </c>
      <c r="BH321" s="123">
        <f t="shared" si="167"/>
        <v>0</v>
      </c>
      <c r="BI321" s="123">
        <f t="shared" si="168"/>
        <v>0</v>
      </c>
      <c r="BJ321" s="1" t="s">
        <v>85</v>
      </c>
      <c r="BK321" s="124">
        <f t="shared" si="169"/>
        <v>0</v>
      </c>
      <c r="BL321" s="1" t="s">
        <v>84</v>
      </c>
      <c r="BM321" s="122" t="s">
        <v>520</v>
      </c>
    </row>
    <row r="322" spans="1:65" s="11" customFormat="1" ht="14.4" customHeight="1" x14ac:dyDescent="0.3">
      <c r="A322" s="8"/>
      <c r="B322" s="44"/>
      <c r="C322" s="110" t="s">
        <v>521</v>
      </c>
      <c r="D322" s="110" t="s">
        <v>81</v>
      </c>
      <c r="E322" s="111" t="s">
        <v>522</v>
      </c>
      <c r="F322" s="112" t="s">
        <v>379</v>
      </c>
      <c r="G322" s="113" t="s">
        <v>83</v>
      </c>
      <c r="H322" s="114">
        <v>1</v>
      </c>
      <c r="I322" s="115"/>
      <c r="J322" s="114">
        <f t="shared" si="160"/>
        <v>0</v>
      </c>
      <c r="K322" s="116"/>
      <c r="L322" s="9"/>
      <c r="M322" s="117" t="s">
        <v>9</v>
      </c>
      <c r="N322" s="118" t="s">
        <v>29</v>
      </c>
      <c r="O322" s="119"/>
      <c r="P322" s="120">
        <f t="shared" si="161"/>
        <v>0</v>
      </c>
      <c r="Q322" s="120">
        <v>0</v>
      </c>
      <c r="R322" s="120">
        <f t="shared" si="162"/>
        <v>0</v>
      </c>
      <c r="S322" s="120">
        <v>0</v>
      </c>
      <c r="T322" s="121">
        <f t="shared" si="163"/>
        <v>0</v>
      </c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R322" s="122" t="s">
        <v>84</v>
      </c>
      <c r="AT322" s="122" t="s">
        <v>81</v>
      </c>
      <c r="AU322" s="122" t="s">
        <v>85</v>
      </c>
      <c r="AY322" s="1" t="s">
        <v>78</v>
      </c>
      <c r="BE322" s="123">
        <f t="shared" si="164"/>
        <v>0</v>
      </c>
      <c r="BF322" s="123">
        <f t="shared" si="165"/>
        <v>0</v>
      </c>
      <c r="BG322" s="123">
        <f t="shared" si="166"/>
        <v>0</v>
      </c>
      <c r="BH322" s="123">
        <f t="shared" si="167"/>
        <v>0</v>
      </c>
      <c r="BI322" s="123">
        <f t="shared" si="168"/>
        <v>0</v>
      </c>
      <c r="BJ322" s="1" t="s">
        <v>85</v>
      </c>
      <c r="BK322" s="124">
        <f t="shared" si="169"/>
        <v>0</v>
      </c>
      <c r="BL322" s="1" t="s">
        <v>84</v>
      </c>
      <c r="BM322" s="122" t="s">
        <v>523</v>
      </c>
    </row>
    <row r="323" spans="1:65" s="11" customFormat="1" ht="14.4" customHeight="1" x14ac:dyDescent="0.3">
      <c r="A323" s="8"/>
      <c r="B323" s="44"/>
      <c r="C323" s="110" t="s">
        <v>315</v>
      </c>
      <c r="D323" s="110" t="s">
        <v>81</v>
      </c>
      <c r="E323" s="111" t="s">
        <v>524</v>
      </c>
      <c r="F323" s="112" t="s">
        <v>382</v>
      </c>
      <c r="G323" s="113" t="s">
        <v>383</v>
      </c>
      <c r="H323" s="114">
        <v>9</v>
      </c>
      <c r="I323" s="115"/>
      <c r="J323" s="114">
        <f t="shared" si="160"/>
        <v>0</v>
      </c>
      <c r="K323" s="116"/>
      <c r="L323" s="9"/>
      <c r="M323" s="117" t="s">
        <v>9</v>
      </c>
      <c r="N323" s="118" t="s">
        <v>29</v>
      </c>
      <c r="O323" s="119"/>
      <c r="P323" s="120">
        <f t="shared" si="161"/>
        <v>0</v>
      </c>
      <c r="Q323" s="120">
        <v>0</v>
      </c>
      <c r="R323" s="120">
        <f t="shared" si="162"/>
        <v>0</v>
      </c>
      <c r="S323" s="120">
        <v>0</v>
      </c>
      <c r="T323" s="121">
        <f t="shared" si="163"/>
        <v>0</v>
      </c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R323" s="122" t="s">
        <v>84</v>
      </c>
      <c r="AT323" s="122" t="s">
        <v>81</v>
      </c>
      <c r="AU323" s="122" t="s">
        <v>85</v>
      </c>
      <c r="AY323" s="1" t="s">
        <v>78</v>
      </c>
      <c r="BE323" s="123">
        <f t="shared" si="164"/>
        <v>0</v>
      </c>
      <c r="BF323" s="123">
        <f t="shared" si="165"/>
        <v>0</v>
      </c>
      <c r="BG323" s="123">
        <f t="shared" si="166"/>
        <v>0</v>
      </c>
      <c r="BH323" s="123">
        <f t="shared" si="167"/>
        <v>0</v>
      </c>
      <c r="BI323" s="123">
        <f t="shared" si="168"/>
        <v>0</v>
      </c>
      <c r="BJ323" s="1" t="s">
        <v>85</v>
      </c>
      <c r="BK323" s="124">
        <f t="shared" si="169"/>
        <v>0</v>
      </c>
      <c r="BL323" s="1" t="s">
        <v>84</v>
      </c>
      <c r="BM323" s="122" t="s">
        <v>525</v>
      </c>
    </row>
    <row r="324" spans="1:65" s="11" customFormat="1" ht="14.4" customHeight="1" x14ac:dyDescent="0.3">
      <c r="A324" s="8"/>
      <c r="B324" s="44"/>
      <c r="C324" s="110" t="s">
        <v>526</v>
      </c>
      <c r="D324" s="110" t="s">
        <v>81</v>
      </c>
      <c r="E324" s="111" t="s">
        <v>527</v>
      </c>
      <c r="F324" s="112" t="s">
        <v>387</v>
      </c>
      <c r="G324" s="113" t="s">
        <v>108</v>
      </c>
      <c r="H324" s="114">
        <v>600</v>
      </c>
      <c r="I324" s="115"/>
      <c r="J324" s="114">
        <f t="shared" si="160"/>
        <v>0</v>
      </c>
      <c r="K324" s="116"/>
      <c r="L324" s="9"/>
      <c r="M324" s="117" t="s">
        <v>9</v>
      </c>
      <c r="N324" s="118" t="s">
        <v>29</v>
      </c>
      <c r="O324" s="119"/>
      <c r="P324" s="120">
        <f t="shared" si="161"/>
        <v>0</v>
      </c>
      <c r="Q324" s="120">
        <v>0</v>
      </c>
      <c r="R324" s="120">
        <f t="shared" si="162"/>
        <v>0</v>
      </c>
      <c r="S324" s="120">
        <v>0</v>
      </c>
      <c r="T324" s="121">
        <f t="shared" si="163"/>
        <v>0</v>
      </c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R324" s="122" t="s">
        <v>84</v>
      </c>
      <c r="AT324" s="122" t="s">
        <v>81</v>
      </c>
      <c r="AU324" s="122" t="s">
        <v>85</v>
      </c>
      <c r="AY324" s="1" t="s">
        <v>78</v>
      </c>
      <c r="BE324" s="123">
        <f t="shared" si="164"/>
        <v>0</v>
      </c>
      <c r="BF324" s="123">
        <f t="shared" si="165"/>
        <v>0</v>
      </c>
      <c r="BG324" s="123">
        <f t="shared" si="166"/>
        <v>0</v>
      </c>
      <c r="BH324" s="123">
        <f t="shared" si="167"/>
        <v>0</v>
      </c>
      <c r="BI324" s="123">
        <f t="shared" si="168"/>
        <v>0</v>
      </c>
      <c r="BJ324" s="1" t="s">
        <v>85</v>
      </c>
      <c r="BK324" s="124">
        <f t="shared" si="169"/>
        <v>0</v>
      </c>
      <c r="BL324" s="1" t="s">
        <v>84</v>
      </c>
      <c r="BM324" s="122" t="s">
        <v>528</v>
      </c>
    </row>
    <row r="325" spans="1:65" s="93" customFormat="1" ht="22.8" customHeight="1" x14ac:dyDescent="0.25">
      <c r="B325" s="94"/>
      <c r="C325" s="95"/>
      <c r="D325" s="96" t="s">
        <v>74</v>
      </c>
      <c r="E325" s="108" t="s">
        <v>324</v>
      </c>
      <c r="F325" s="108" t="s">
        <v>325</v>
      </c>
      <c r="G325" s="95"/>
      <c r="H325" s="95"/>
      <c r="I325" s="98"/>
      <c r="J325" s="109">
        <f>BK325</f>
        <v>0</v>
      </c>
      <c r="K325" s="95"/>
      <c r="L325" s="100"/>
      <c r="M325" s="101"/>
      <c r="N325" s="102"/>
      <c r="O325" s="102"/>
      <c r="P325" s="103">
        <f>SUM(P326:P333)</f>
        <v>0</v>
      </c>
      <c r="Q325" s="102"/>
      <c r="R325" s="103">
        <f>SUM(R326:R333)</f>
        <v>0</v>
      </c>
      <c r="S325" s="102"/>
      <c r="T325" s="104">
        <f>SUM(T326:T333)</f>
        <v>0</v>
      </c>
      <c r="AR325" s="105" t="s">
        <v>77</v>
      </c>
      <c r="AT325" s="106" t="s">
        <v>74</v>
      </c>
      <c r="AU325" s="106" t="s">
        <v>77</v>
      </c>
      <c r="AY325" s="105" t="s">
        <v>78</v>
      </c>
      <c r="BK325" s="107">
        <f>SUM(BK326:BK333)</f>
        <v>0</v>
      </c>
    </row>
    <row r="326" spans="1:65" s="11" customFormat="1" ht="14.4" customHeight="1" x14ac:dyDescent="0.3">
      <c r="A326" s="8"/>
      <c r="B326" s="44"/>
      <c r="C326" s="110" t="s">
        <v>318</v>
      </c>
      <c r="D326" s="110" t="s">
        <v>81</v>
      </c>
      <c r="E326" s="111" t="s">
        <v>529</v>
      </c>
      <c r="F326" s="112" t="s">
        <v>361</v>
      </c>
      <c r="G326" s="113" t="s">
        <v>83</v>
      </c>
      <c r="H326" s="114">
        <v>144</v>
      </c>
      <c r="I326" s="115"/>
      <c r="J326" s="114">
        <f t="shared" ref="J326:J333" si="170">ROUND(I326*H326,3)</f>
        <v>0</v>
      </c>
      <c r="K326" s="116"/>
      <c r="L326" s="9"/>
      <c r="M326" s="117" t="s">
        <v>9</v>
      </c>
      <c r="N326" s="118" t="s">
        <v>29</v>
      </c>
      <c r="O326" s="119"/>
      <c r="P326" s="120">
        <f t="shared" ref="P326:P333" si="171">O326*H326</f>
        <v>0</v>
      </c>
      <c r="Q326" s="120">
        <v>0</v>
      </c>
      <c r="R326" s="120">
        <f t="shared" ref="R326:R333" si="172">Q326*H326</f>
        <v>0</v>
      </c>
      <c r="S326" s="120">
        <v>0</v>
      </c>
      <c r="T326" s="121">
        <f t="shared" ref="T326:T333" si="173">S326*H326</f>
        <v>0</v>
      </c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R326" s="122" t="s">
        <v>84</v>
      </c>
      <c r="AT326" s="122" t="s">
        <v>81</v>
      </c>
      <c r="AU326" s="122" t="s">
        <v>85</v>
      </c>
      <c r="AY326" s="1" t="s">
        <v>78</v>
      </c>
      <c r="BE326" s="123">
        <f t="shared" ref="BE326:BE333" si="174">IF(N326="základná",J326,0)</f>
        <v>0</v>
      </c>
      <c r="BF326" s="123">
        <f t="shared" ref="BF326:BF333" si="175">IF(N326="znížená",J326,0)</f>
        <v>0</v>
      </c>
      <c r="BG326" s="123">
        <f t="shared" ref="BG326:BG333" si="176">IF(N326="zákl. prenesená",J326,0)</f>
        <v>0</v>
      </c>
      <c r="BH326" s="123">
        <f t="shared" ref="BH326:BH333" si="177">IF(N326="zníž. prenesená",J326,0)</f>
        <v>0</v>
      </c>
      <c r="BI326" s="123">
        <f t="shared" ref="BI326:BI333" si="178">IF(N326="nulová",J326,0)</f>
        <v>0</v>
      </c>
      <c r="BJ326" s="1" t="s">
        <v>85</v>
      </c>
      <c r="BK326" s="124">
        <f t="shared" ref="BK326:BK333" si="179">ROUND(I326*H326,3)</f>
        <v>0</v>
      </c>
      <c r="BL326" s="1" t="s">
        <v>84</v>
      </c>
      <c r="BM326" s="122" t="s">
        <v>530</v>
      </c>
    </row>
    <row r="327" spans="1:65" s="11" customFormat="1" ht="14.4" customHeight="1" x14ac:dyDescent="0.3">
      <c r="A327" s="8"/>
      <c r="B327" s="44"/>
      <c r="C327" s="110" t="s">
        <v>531</v>
      </c>
      <c r="D327" s="110" t="s">
        <v>81</v>
      </c>
      <c r="E327" s="111" t="s">
        <v>532</v>
      </c>
      <c r="F327" s="112" t="s">
        <v>365</v>
      </c>
      <c r="G327" s="113" t="s">
        <v>83</v>
      </c>
      <c r="H327" s="114">
        <v>148</v>
      </c>
      <c r="I327" s="115"/>
      <c r="J327" s="114">
        <f t="shared" si="170"/>
        <v>0</v>
      </c>
      <c r="K327" s="116"/>
      <c r="L327" s="9"/>
      <c r="M327" s="117" t="s">
        <v>9</v>
      </c>
      <c r="N327" s="118" t="s">
        <v>29</v>
      </c>
      <c r="O327" s="119"/>
      <c r="P327" s="120">
        <f t="shared" si="171"/>
        <v>0</v>
      </c>
      <c r="Q327" s="120">
        <v>0</v>
      </c>
      <c r="R327" s="120">
        <f t="shared" si="172"/>
        <v>0</v>
      </c>
      <c r="S327" s="120">
        <v>0</v>
      </c>
      <c r="T327" s="121">
        <f t="shared" si="173"/>
        <v>0</v>
      </c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R327" s="122" t="s">
        <v>84</v>
      </c>
      <c r="AT327" s="122" t="s">
        <v>81</v>
      </c>
      <c r="AU327" s="122" t="s">
        <v>85</v>
      </c>
      <c r="AY327" s="1" t="s">
        <v>78</v>
      </c>
      <c r="BE327" s="123">
        <f t="shared" si="174"/>
        <v>0</v>
      </c>
      <c r="BF327" s="123">
        <f t="shared" si="175"/>
        <v>0</v>
      </c>
      <c r="BG327" s="123">
        <f t="shared" si="176"/>
        <v>0</v>
      </c>
      <c r="BH327" s="123">
        <f t="shared" si="177"/>
        <v>0</v>
      </c>
      <c r="BI327" s="123">
        <f t="shared" si="178"/>
        <v>0</v>
      </c>
      <c r="BJ327" s="1" t="s">
        <v>85</v>
      </c>
      <c r="BK327" s="124">
        <f t="shared" si="179"/>
        <v>0</v>
      </c>
      <c r="BL327" s="1" t="s">
        <v>84</v>
      </c>
      <c r="BM327" s="122" t="s">
        <v>533</v>
      </c>
    </row>
    <row r="328" spans="1:65" s="11" customFormat="1" ht="14.4" customHeight="1" x14ac:dyDescent="0.3">
      <c r="A328" s="8"/>
      <c r="B328" s="44"/>
      <c r="C328" s="110" t="s">
        <v>320</v>
      </c>
      <c r="D328" s="110" t="s">
        <v>81</v>
      </c>
      <c r="E328" s="111" t="s">
        <v>534</v>
      </c>
      <c r="F328" s="112" t="s">
        <v>368</v>
      </c>
      <c r="G328" s="113" t="s">
        <v>83</v>
      </c>
      <c r="H328" s="114">
        <v>1</v>
      </c>
      <c r="I328" s="115"/>
      <c r="J328" s="114">
        <f t="shared" si="170"/>
        <v>0</v>
      </c>
      <c r="K328" s="116"/>
      <c r="L328" s="9"/>
      <c r="M328" s="117" t="s">
        <v>9</v>
      </c>
      <c r="N328" s="118" t="s">
        <v>29</v>
      </c>
      <c r="O328" s="119"/>
      <c r="P328" s="120">
        <f t="shared" si="171"/>
        <v>0</v>
      </c>
      <c r="Q328" s="120">
        <v>0</v>
      </c>
      <c r="R328" s="120">
        <f t="shared" si="172"/>
        <v>0</v>
      </c>
      <c r="S328" s="120">
        <v>0</v>
      </c>
      <c r="T328" s="121">
        <f t="shared" si="173"/>
        <v>0</v>
      </c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R328" s="122" t="s">
        <v>84</v>
      </c>
      <c r="AT328" s="122" t="s">
        <v>81</v>
      </c>
      <c r="AU328" s="122" t="s">
        <v>85</v>
      </c>
      <c r="AY328" s="1" t="s">
        <v>78</v>
      </c>
      <c r="BE328" s="123">
        <f t="shared" si="174"/>
        <v>0</v>
      </c>
      <c r="BF328" s="123">
        <f t="shared" si="175"/>
        <v>0</v>
      </c>
      <c r="BG328" s="123">
        <f t="shared" si="176"/>
        <v>0</v>
      </c>
      <c r="BH328" s="123">
        <f t="shared" si="177"/>
        <v>0</v>
      </c>
      <c r="BI328" s="123">
        <f t="shared" si="178"/>
        <v>0</v>
      </c>
      <c r="BJ328" s="1" t="s">
        <v>85</v>
      </c>
      <c r="BK328" s="124">
        <f t="shared" si="179"/>
        <v>0</v>
      </c>
      <c r="BL328" s="1" t="s">
        <v>84</v>
      </c>
      <c r="BM328" s="122" t="s">
        <v>535</v>
      </c>
    </row>
    <row r="329" spans="1:65" s="11" customFormat="1" ht="14.4" customHeight="1" x14ac:dyDescent="0.3">
      <c r="A329" s="8"/>
      <c r="B329" s="44"/>
      <c r="C329" s="110" t="s">
        <v>536</v>
      </c>
      <c r="D329" s="110" t="s">
        <v>81</v>
      </c>
      <c r="E329" s="111" t="s">
        <v>537</v>
      </c>
      <c r="F329" s="112" t="s">
        <v>372</v>
      </c>
      <c r="G329" s="113" t="s">
        <v>90</v>
      </c>
      <c r="H329" s="114">
        <v>1</v>
      </c>
      <c r="I329" s="115"/>
      <c r="J329" s="114">
        <f t="shared" si="170"/>
        <v>0</v>
      </c>
      <c r="K329" s="116"/>
      <c r="L329" s="9"/>
      <c r="M329" s="117" t="s">
        <v>9</v>
      </c>
      <c r="N329" s="118" t="s">
        <v>29</v>
      </c>
      <c r="O329" s="119"/>
      <c r="P329" s="120">
        <f t="shared" si="171"/>
        <v>0</v>
      </c>
      <c r="Q329" s="120">
        <v>0</v>
      </c>
      <c r="R329" s="120">
        <f t="shared" si="172"/>
        <v>0</v>
      </c>
      <c r="S329" s="120">
        <v>0</v>
      </c>
      <c r="T329" s="121">
        <f t="shared" si="173"/>
        <v>0</v>
      </c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R329" s="122" t="s">
        <v>84</v>
      </c>
      <c r="AT329" s="122" t="s">
        <v>81</v>
      </c>
      <c r="AU329" s="122" t="s">
        <v>85</v>
      </c>
      <c r="AY329" s="1" t="s">
        <v>78</v>
      </c>
      <c r="BE329" s="123">
        <f t="shared" si="174"/>
        <v>0</v>
      </c>
      <c r="BF329" s="123">
        <f t="shared" si="175"/>
        <v>0</v>
      </c>
      <c r="BG329" s="123">
        <f t="shared" si="176"/>
        <v>0</v>
      </c>
      <c r="BH329" s="123">
        <f t="shared" si="177"/>
        <v>0</v>
      </c>
      <c r="BI329" s="123">
        <f t="shared" si="178"/>
        <v>0</v>
      </c>
      <c r="BJ329" s="1" t="s">
        <v>85</v>
      </c>
      <c r="BK329" s="124">
        <f t="shared" si="179"/>
        <v>0</v>
      </c>
      <c r="BL329" s="1" t="s">
        <v>84</v>
      </c>
      <c r="BM329" s="122" t="s">
        <v>538</v>
      </c>
    </row>
    <row r="330" spans="1:65" s="11" customFormat="1" ht="14.4" customHeight="1" x14ac:dyDescent="0.3">
      <c r="A330" s="8"/>
      <c r="B330" s="44"/>
      <c r="C330" s="110" t="s">
        <v>322</v>
      </c>
      <c r="D330" s="110" t="s">
        <v>81</v>
      </c>
      <c r="E330" s="111" t="s">
        <v>539</v>
      </c>
      <c r="F330" s="112" t="s">
        <v>375</v>
      </c>
      <c r="G330" s="113" t="s">
        <v>83</v>
      </c>
      <c r="H330" s="114">
        <v>24</v>
      </c>
      <c r="I330" s="115"/>
      <c r="J330" s="114">
        <f t="shared" si="170"/>
        <v>0</v>
      </c>
      <c r="K330" s="116"/>
      <c r="L330" s="9"/>
      <c r="M330" s="117" t="s">
        <v>9</v>
      </c>
      <c r="N330" s="118" t="s">
        <v>29</v>
      </c>
      <c r="O330" s="119"/>
      <c r="P330" s="120">
        <f t="shared" si="171"/>
        <v>0</v>
      </c>
      <c r="Q330" s="120">
        <v>0</v>
      </c>
      <c r="R330" s="120">
        <f t="shared" si="172"/>
        <v>0</v>
      </c>
      <c r="S330" s="120">
        <v>0</v>
      </c>
      <c r="T330" s="121">
        <f t="shared" si="173"/>
        <v>0</v>
      </c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R330" s="122" t="s">
        <v>84</v>
      </c>
      <c r="AT330" s="122" t="s">
        <v>81</v>
      </c>
      <c r="AU330" s="122" t="s">
        <v>85</v>
      </c>
      <c r="AY330" s="1" t="s">
        <v>78</v>
      </c>
      <c r="BE330" s="123">
        <f t="shared" si="174"/>
        <v>0</v>
      </c>
      <c r="BF330" s="123">
        <f t="shared" si="175"/>
        <v>0</v>
      </c>
      <c r="BG330" s="123">
        <f t="shared" si="176"/>
        <v>0</v>
      </c>
      <c r="BH330" s="123">
        <f t="shared" si="177"/>
        <v>0</v>
      </c>
      <c r="BI330" s="123">
        <f t="shared" si="178"/>
        <v>0</v>
      </c>
      <c r="BJ330" s="1" t="s">
        <v>85</v>
      </c>
      <c r="BK330" s="124">
        <f t="shared" si="179"/>
        <v>0</v>
      </c>
      <c r="BL330" s="1" t="s">
        <v>84</v>
      </c>
      <c r="BM330" s="122" t="s">
        <v>540</v>
      </c>
    </row>
    <row r="331" spans="1:65" s="11" customFormat="1" ht="14.4" customHeight="1" x14ac:dyDescent="0.3">
      <c r="A331" s="8"/>
      <c r="B331" s="44"/>
      <c r="C331" s="110" t="s">
        <v>541</v>
      </c>
      <c r="D331" s="110" t="s">
        <v>81</v>
      </c>
      <c r="E331" s="111" t="s">
        <v>542</v>
      </c>
      <c r="F331" s="112" t="s">
        <v>379</v>
      </c>
      <c r="G331" s="113" t="s">
        <v>83</v>
      </c>
      <c r="H331" s="114">
        <v>1</v>
      </c>
      <c r="I331" s="115"/>
      <c r="J331" s="114">
        <f t="shared" si="170"/>
        <v>0</v>
      </c>
      <c r="K331" s="116"/>
      <c r="L331" s="9"/>
      <c r="M331" s="117" t="s">
        <v>9</v>
      </c>
      <c r="N331" s="118" t="s">
        <v>29</v>
      </c>
      <c r="O331" s="119"/>
      <c r="P331" s="120">
        <f t="shared" si="171"/>
        <v>0</v>
      </c>
      <c r="Q331" s="120">
        <v>0</v>
      </c>
      <c r="R331" s="120">
        <f t="shared" si="172"/>
        <v>0</v>
      </c>
      <c r="S331" s="120">
        <v>0</v>
      </c>
      <c r="T331" s="121">
        <f t="shared" si="173"/>
        <v>0</v>
      </c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R331" s="122" t="s">
        <v>84</v>
      </c>
      <c r="AT331" s="122" t="s">
        <v>81</v>
      </c>
      <c r="AU331" s="122" t="s">
        <v>85</v>
      </c>
      <c r="AY331" s="1" t="s">
        <v>78</v>
      </c>
      <c r="BE331" s="123">
        <f t="shared" si="174"/>
        <v>0</v>
      </c>
      <c r="BF331" s="123">
        <f t="shared" si="175"/>
        <v>0</v>
      </c>
      <c r="BG331" s="123">
        <f t="shared" si="176"/>
        <v>0</v>
      </c>
      <c r="BH331" s="123">
        <f t="shared" si="177"/>
        <v>0</v>
      </c>
      <c r="BI331" s="123">
        <f t="shared" si="178"/>
        <v>0</v>
      </c>
      <c r="BJ331" s="1" t="s">
        <v>85</v>
      </c>
      <c r="BK331" s="124">
        <f t="shared" si="179"/>
        <v>0</v>
      </c>
      <c r="BL331" s="1" t="s">
        <v>84</v>
      </c>
      <c r="BM331" s="122" t="s">
        <v>543</v>
      </c>
    </row>
    <row r="332" spans="1:65" s="11" customFormat="1" ht="14.4" customHeight="1" x14ac:dyDescent="0.3">
      <c r="A332" s="8"/>
      <c r="B332" s="44"/>
      <c r="C332" s="110" t="s">
        <v>323</v>
      </c>
      <c r="D332" s="110" t="s">
        <v>81</v>
      </c>
      <c r="E332" s="111" t="s">
        <v>544</v>
      </c>
      <c r="F332" s="112" t="s">
        <v>382</v>
      </c>
      <c r="G332" s="113" t="s">
        <v>383</v>
      </c>
      <c r="H332" s="114">
        <v>9</v>
      </c>
      <c r="I332" s="115"/>
      <c r="J332" s="114">
        <f t="shared" si="170"/>
        <v>0</v>
      </c>
      <c r="K332" s="116"/>
      <c r="L332" s="9"/>
      <c r="M332" s="117" t="s">
        <v>9</v>
      </c>
      <c r="N332" s="118" t="s">
        <v>29</v>
      </c>
      <c r="O332" s="119"/>
      <c r="P332" s="120">
        <f t="shared" si="171"/>
        <v>0</v>
      </c>
      <c r="Q332" s="120">
        <v>0</v>
      </c>
      <c r="R332" s="120">
        <f t="shared" si="172"/>
        <v>0</v>
      </c>
      <c r="S332" s="120">
        <v>0</v>
      </c>
      <c r="T332" s="121">
        <f t="shared" si="173"/>
        <v>0</v>
      </c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R332" s="122" t="s">
        <v>84</v>
      </c>
      <c r="AT332" s="122" t="s">
        <v>81</v>
      </c>
      <c r="AU332" s="122" t="s">
        <v>85</v>
      </c>
      <c r="AY332" s="1" t="s">
        <v>78</v>
      </c>
      <c r="BE332" s="123">
        <f t="shared" si="174"/>
        <v>0</v>
      </c>
      <c r="BF332" s="123">
        <f t="shared" si="175"/>
        <v>0</v>
      </c>
      <c r="BG332" s="123">
        <f t="shared" si="176"/>
        <v>0</v>
      </c>
      <c r="BH332" s="123">
        <f t="shared" si="177"/>
        <v>0</v>
      </c>
      <c r="BI332" s="123">
        <f t="shared" si="178"/>
        <v>0</v>
      </c>
      <c r="BJ332" s="1" t="s">
        <v>85</v>
      </c>
      <c r="BK332" s="124">
        <f t="shared" si="179"/>
        <v>0</v>
      </c>
      <c r="BL332" s="1" t="s">
        <v>84</v>
      </c>
      <c r="BM332" s="122" t="s">
        <v>545</v>
      </c>
    </row>
    <row r="333" spans="1:65" s="11" customFormat="1" ht="14.4" customHeight="1" x14ac:dyDescent="0.3">
      <c r="A333" s="8"/>
      <c r="B333" s="44"/>
      <c r="C333" s="110" t="s">
        <v>546</v>
      </c>
      <c r="D333" s="110" t="s">
        <v>81</v>
      </c>
      <c r="E333" s="111" t="s">
        <v>547</v>
      </c>
      <c r="F333" s="112" t="s">
        <v>387</v>
      </c>
      <c r="G333" s="113" t="s">
        <v>108</v>
      </c>
      <c r="H333" s="114">
        <v>950</v>
      </c>
      <c r="I333" s="115"/>
      <c r="J333" s="114">
        <f t="shared" si="170"/>
        <v>0</v>
      </c>
      <c r="K333" s="116"/>
      <c r="L333" s="9"/>
      <c r="M333" s="117" t="s">
        <v>9</v>
      </c>
      <c r="N333" s="118" t="s">
        <v>29</v>
      </c>
      <c r="O333" s="119"/>
      <c r="P333" s="120">
        <f t="shared" si="171"/>
        <v>0</v>
      </c>
      <c r="Q333" s="120">
        <v>0</v>
      </c>
      <c r="R333" s="120">
        <f t="shared" si="172"/>
        <v>0</v>
      </c>
      <c r="S333" s="120">
        <v>0</v>
      </c>
      <c r="T333" s="121">
        <f t="shared" si="173"/>
        <v>0</v>
      </c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R333" s="122" t="s">
        <v>84</v>
      </c>
      <c r="AT333" s="122" t="s">
        <v>81</v>
      </c>
      <c r="AU333" s="122" t="s">
        <v>85</v>
      </c>
      <c r="AY333" s="1" t="s">
        <v>78</v>
      </c>
      <c r="BE333" s="123">
        <f t="shared" si="174"/>
        <v>0</v>
      </c>
      <c r="BF333" s="123">
        <f t="shared" si="175"/>
        <v>0</v>
      </c>
      <c r="BG333" s="123">
        <f t="shared" si="176"/>
        <v>0</v>
      </c>
      <c r="BH333" s="123">
        <f t="shared" si="177"/>
        <v>0</v>
      </c>
      <c r="BI333" s="123">
        <f t="shared" si="178"/>
        <v>0</v>
      </c>
      <c r="BJ333" s="1" t="s">
        <v>85</v>
      </c>
      <c r="BK333" s="124">
        <f t="shared" si="179"/>
        <v>0</v>
      </c>
      <c r="BL333" s="1" t="s">
        <v>84</v>
      </c>
      <c r="BM333" s="122" t="s">
        <v>548</v>
      </c>
    </row>
    <row r="334" spans="1:65" s="93" customFormat="1" ht="25.95" customHeight="1" x14ac:dyDescent="0.25">
      <c r="B334" s="94"/>
      <c r="C334" s="95"/>
      <c r="D334" s="96" t="s">
        <v>74</v>
      </c>
      <c r="E334" s="97" t="s">
        <v>549</v>
      </c>
      <c r="F334" s="97" t="s">
        <v>550</v>
      </c>
      <c r="G334" s="95"/>
      <c r="H334" s="95"/>
      <c r="I334" s="98"/>
      <c r="J334" s="99">
        <f>BK334</f>
        <v>0</v>
      </c>
      <c r="K334" s="95"/>
      <c r="L334" s="100"/>
      <c r="M334" s="101"/>
      <c r="N334" s="102"/>
      <c r="O334" s="102"/>
      <c r="P334" s="103">
        <f>SUM(P335:P336)</f>
        <v>0</v>
      </c>
      <c r="Q334" s="102"/>
      <c r="R334" s="103">
        <f>SUM(R335:R336)</f>
        <v>0</v>
      </c>
      <c r="S334" s="102"/>
      <c r="T334" s="104">
        <f>SUM(T335:T336)</f>
        <v>0</v>
      </c>
      <c r="AR334" s="105" t="s">
        <v>84</v>
      </c>
      <c r="AT334" s="106" t="s">
        <v>74</v>
      </c>
      <c r="AU334" s="106" t="s">
        <v>1</v>
      </c>
      <c r="AY334" s="105" t="s">
        <v>78</v>
      </c>
      <c r="BK334" s="107">
        <f>SUM(BK335:BK336)</f>
        <v>0</v>
      </c>
    </row>
    <row r="335" spans="1:65" s="11" customFormat="1" ht="14.4" customHeight="1" x14ac:dyDescent="0.3">
      <c r="A335" s="8"/>
      <c r="B335" s="44"/>
      <c r="C335" s="110" t="s">
        <v>328</v>
      </c>
      <c r="D335" s="110" t="s">
        <v>81</v>
      </c>
      <c r="E335" s="111" t="s">
        <v>77</v>
      </c>
      <c r="F335" s="112" t="s">
        <v>551</v>
      </c>
      <c r="G335" s="113" t="s">
        <v>113</v>
      </c>
      <c r="H335" s="114">
        <v>1</v>
      </c>
      <c r="I335" s="115"/>
      <c r="J335" s="114">
        <f>ROUND(I335*H335,3)</f>
        <v>0</v>
      </c>
      <c r="K335" s="116"/>
      <c r="L335" s="9"/>
      <c r="M335" s="117" t="s">
        <v>9</v>
      </c>
      <c r="N335" s="118" t="s">
        <v>29</v>
      </c>
      <c r="O335" s="119"/>
      <c r="P335" s="120">
        <f>O335*H335</f>
        <v>0</v>
      </c>
      <c r="Q335" s="120">
        <v>0</v>
      </c>
      <c r="R335" s="120">
        <f>Q335*H335</f>
        <v>0</v>
      </c>
      <c r="S335" s="120">
        <v>0</v>
      </c>
      <c r="T335" s="121">
        <f>S335*H335</f>
        <v>0</v>
      </c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R335" s="122" t="s">
        <v>552</v>
      </c>
      <c r="AT335" s="122" t="s">
        <v>81</v>
      </c>
      <c r="AU335" s="122" t="s">
        <v>77</v>
      </c>
      <c r="AY335" s="1" t="s">
        <v>78</v>
      </c>
      <c r="BE335" s="123">
        <f>IF(N335="základná",J335,0)</f>
        <v>0</v>
      </c>
      <c r="BF335" s="123">
        <f>IF(N335="znížená",J335,0)</f>
        <v>0</v>
      </c>
      <c r="BG335" s="123">
        <f>IF(N335="zákl. prenesená",J335,0)</f>
        <v>0</v>
      </c>
      <c r="BH335" s="123">
        <f>IF(N335="zníž. prenesená",J335,0)</f>
        <v>0</v>
      </c>
      <c r="BI335" s="123">
        <f>IF(N335="nulová",J335,0)</f>
        <v>0</v>
      </c>
      <c r="BJ335" s="1" t="s">
        <v>85</v>
      </c>
      <c r="BK335" s="124">
        <f>ROUND(I335*H335,3)</f>
        <v>0</v>
      </c>
      <c r="BL335" s="1" t="s">
        <v>552</v>
      </c>
      <c r="BM335" s="122" t="s">
        <v>553</v>
      </c>
    </row>
    <row r="336" spans="1:65" s="11" customFormat="1" ht="14.4" customHeight="1" x14ac:dyDescent="0.3">
      <c r="A336" s="8"/>
      <c r="B336" s="44"/>
      <c r="C336" s="110" t="s">
        <v>554</v>
      </c>
      <c r="D336" s="110" t="s">
        <v>81</v>
      </c>
      <c r="E336" s="111" t="s">
        <v>85</v>
      </c>
      <c r="F336" s="112" t="s">
        <v>555</v>
      </c>
      <c r="G336" s="113" t="s">
        <v>90</v>
      </c>
      <c r="H336" s="114">
        <v>1</v>
      </c>
      <c r="I336" s="115"/>
      <c r="J336" s="114">
        <f>ROUND(I336*H336,3)</f>
        <v>0</v>
      </c>
      <c r="K336" s="116"/>
      <c r="L336" s="9"/>
      <c r="M336" s="117" t="s">
        <v>9</v>
      </c>
      <c r="N336" s="118" t="s">
        <v>29</v>
      </c>
      <c r="O336" s="119"/>
      <c r="P336" s="120">
        <f>O336*H336</f>
        <v>0</v>
      </c>
      <c r="Q336" s="120">
        <v>0</v>
      </c>
      <c r="R336" s="120">
        <f>Q336*H336</f>
        <v>0</v>
      </c>
      <c r="S336" s="120">
        <v>0</v>
      </c>
      <c r="T336" s="121">
        <f>S336*H336</f>
        <v>0</v>
      </c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R336" s="122" t="s">
        <v>552</v>
      </c>
      <c r="AT336" s="122" t="s">
        <v>81</v>
      </c>
      <c r="AU336" s="122" t="s">
        <v>77</v>
      </c>
      <c r="AY336" s="1" t="s">
        <v>78</v>
      </c>
      <c r="BE336" s="123">
        <f>IF(N336="základná",J336,0)</f>
        <v>0</v>
      </c>
      <c r="BF336" s="123">
        <f>IF(N336="znížená",J336,0)</f>
        <v>0</v>
      </c>
      <c r="BG336" s="123">
        <f>IF(N336="zákl. prenesená",J336,0)</f>
        <v>0</v>
      </c>
      <c r="BH336" s="123">
        <f>IF(N336="zníž. prenesená",J336,0)</f>
        <v>0</v>
      </c>
      <c r="BI336" s="123">
        <f>IF(N336="nulová",J336,0)</f>
        <v>0</v>
      </c>
      <c r="BJ336" s="1" t="s">
        <v>85</v>
      </c>
      <c r="BK336" s="124">
        <f>ROUND(I336*H336,3)</f>
        <v>0</v>
      </c>
      <c r="BL336" s="1" t="s">
        <v>552</v>
      </c>
      <c r="BM336" s="122" t="s">
        <v>556</v>
      </c>
    </row>
    <row r="337" spans="1:31" s="11" customFormat="1" ht="6.9" customHeight="1" x14ac:dyDescent="0.3">
      <c r="A337" s="8"/>
      <c r="B337" s="70"/>
      <c r="C337" s="71"/>
      <c r="D337" s="71"/>
      <c r="E337" s="71"/>
      <c r="F337" s="71"/>
      <c r="G337" s="71"/>
      <c r="H337" s="71"/>
      <c r="I337" s="71"/>
      <c r="J337" s="71"/>
      <c r="K337" s="71"/>
      <c r="L337" s="9"/>
      <c r="M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</row>
  </sheetData>
  <autoFilter ref="C136:J336"/>
  <mergeCells count="9">
    <mergeCell ref="E87:H87"/>
    <mergeCell ref="E127:H127"/>
    <mergeCell ref="E129:H129"/>
    <mergeCell ref="L2:V2"/>
    <mergeCell ref="E7:H7"/>
    <mergeCell ref="E9:H9"/>
    <mergeCell ref="E18:H18"/>
    <mergeCell ref="E27:H27"/>
    <mergeCell ref="E85:H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Rekapitulácia stavby</vt:lpstr>
      <vt:lpstr>1 - Osvetlenie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Félová</dc:creator>
  <cp:lastModifiedBy>Nora Félová</cp:lastModifiedBy>
  <dcterms:created xsi:type="dcterms:W3CDTF">2021-01-13T11:51:24Z</dcterms:created>
  <dcterms:modified xsi:type="dcterms:W3CDTF">2021-01-21T13:38:16Z</dcterms:modified>
</cp:coreProperties>
</file>